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indicato dos bancários\"/>
    </mc:Choice>
  </mc:AlternateContent>
  <bookViews>
    <workbookView xWindow="0" yWindow="0" windowWidth="20490" windowHeight="7620" tabRatio="892"/>
  </bookViews>
  <sheets>
    <sheet name="RESUMO" sheetId="3" r:id="rId1"/>
    <sheet name="ORCAMENTO SINTÉTICO" sheetId="1" r:id="rId2"/>
    <sheet name="QUANTITATIVO" sheetId="10" r:id="rId3"/>
    <sheet name="COMPOSICOES PROPRIAS" sheetId="5" r:id="rId4"/>
  </sheets>
  <definedNames>
    <definedName name="_xlnm.Print_Area" localSheetId="1">'ORCAMENTO SINTÉTICO'!$A$1:$H$44</definedName>
    <definedName name="_xlnm.Print_Area" localSheetId="2">QUANTITATIVO!$A$1:$F$83</definedName>
    <definedName name="_xlnm.Print_Area" localSheetId="0">RESUMO!$A$1:$F$18</definedName>
    <definedName name="JR_PAGE_ANCHOR_0_1">'ORCAMENTO SINTÉTICO'!$A$3</definedName>
    <definedName name="JR_PAGE_ANCHOR_1_1">#REF!</definedName>
    <definedName name="JR_PAGE_ANCHOR_2_1" localSheetId="2">QUANTITATIVO!$A$1</definedName>
    <definedName name="JR_PAGE_ANCHOR_2_1">RESUMO!$A$1</definedName>
    <definedName name="JR_PAGE_ANCHOR_3_1">#REF!</definedName>
    <definedName name="JR_PAGE_ANCHOR_4_1">'COMPOSICOES PROPRIAS'!$A$1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_xlnm.Print_Titles" localSheetId="1">'ORCAMENTO SINTÉTICO'!$6:$6</definedName>
    <definedName name="_xlnm.Print_Titles" localSheetId="2">QUANTITATIVO!#REF!</definedName>
  </definedNames>
  <calcPr calcId="162913"/>
</workbook>
</file>

<file path=xl/calcChain.xml><?xml version="1.0" encoding="utf-8"?>
<calcChain xmlns="http://schemas.openxmlformats.org/spreadsheetml/2006/main">
  <c r="E13" i="5" l="1"/>
  <c r="G4" i="5"/>
  <c r="G2" i="5"/>
  <c r="A2" i="5"/>
  <c r="C80" i="10"/>
  <c r="C81" i="10" s="1"/>
  <c r="D81" i="10" s="1"/>
  <c r="C77" i="10"/>
  <c r="D76" i="10"/>
  <c r="C74" i="10"/>
  <c r="C73" i="10"/>
  <c r="C72" i="10"/>
  <c r="C71" i="10"/>
  <c r="C70" i="10"/>
  <c r="C69" i="10"/>
  <c r="C68" i="10"/>
  <c r="C67" i="10"/>
  <c r="C66" i="10"/>
  <c r="C65" i="10"/>
  <c r="C64" i="10"/>
  <c r="C62" i="10"/>
  <c r="C61" i="10"/>
  <c r="D59" i="10"/>
  <c r="D52" i="10"/>
  <c r="D44" i="10"/>
  <c r="F17" i="1" s="1"/>
  <c r="D30" i="10"/>
  <c r="D31" i="10" s="1"/>
  <c r="F14" i="1" s="1"/>
  <c r="D21" i="10"/>
  <c r="D7" i="10"/>
  <c r="F23" i="1" s="1"/>
  <c r="F4" i="10"/>
  <c r="F2" i="10"/>
  <c r="A2" i="10"/>
  <c r="G41" i="1"/>
  <c r="F34" i="1"/>
  <c r="F35" i="1" s="1"/>
  <c r="F37" i="1" s="1"/>
  <c r="F33" i="1"/>
  <c r="F21" i="1"/>
  <c r="F18" i="1"/>
  <c r="F16" i="1"/>
  <c r="F15" i="1"/>
  <c r="F11" i="1"/>
  <c r="F10" i="1"/>
  <c r="F4" i="3"/>
  <c r="F2" i="3"/>
  <c r="A2" i="3"/>
  <c r="D80" i="10" l="1"/>
  <c r="F19" i="1" s="1"/>
</calcChain>
</file>

<file path=xl/sharedStrings.xml><?xml version="1.0" encoding="utf-8"?>
<sst xmlns="http://schemas.openxmlformats.org/spreadsheetml/2006/main" count="227" uniqueCount="158">
  <si>
    <t>ANEXO 1</t>
  </si>
  <si>
    <t>DATA:</t>
  </si>
  <si>
    <t xml:space="preserve">ENDEREÇO: </t>
  </si>
  <si>
    <t xml:space="preserve">ORÇAMENTISTA: </t>
  </si>
  <si>
    <t>BDI:</t>
  </si>
  <si>
    <r>
      <rPr>
        <b/>
        <sz val="8"/>
        <rFont val="Arial"/>
        <charset val="134"/>
      </rPr>
      <t xml:space="preserve">
</t>
    </r>
  </si>
  <si>
    <t>SERVIÇOS PRELIMINARES</t>
  </si>
  <si>
    <r>
      <rPr>
        <b/>
        <sz val="8"/>
        <rFont val="Arial"/>
        <charset val="134"/>
      </rPr>
      <t>SUPERESTRUTURA</t>
    </r>
  </si>
  <si>
    <r>
      <rPr>
        <b/>
        <sz val="8"/>
        <rFont val="Arial"/>
        <charset val="134"/>
      </rPr>
      <t>CONTRAPISO</t>
    </r>
  </si>
  <si>
    <r>
      <rPr>
        <b/>
        <sz val="8"/>
        <rFont val="Arial"/>
        <charset val="134"/>
      </rPr>
      <t>REVESTIMENTO PISO</t>
    </r>
  </si>
  <si>
    <t>INSTALAÇÕES HIDRÁULICAS</t>
  </si>
  <si>
    <t>INSTALAÇOES SANITÁRIAS</t>
  </si>
  <si>
    <r>
      <rPr>
        <b/>
        <sz val="8"/>
        <rFont val="Arial"/>
        <charset val="134"/>
      </rPr>
      <t>INSTALAÇÕES ELÉTRICAS</t>
    </r>
  </si>
  <si>
    <r>
      <rPr>
        <b/>
        <sz val="8"/>
        <rFont val="Arial"/>
        <charset val="134"/>
      </rPr>
      <t>FORRO DE GESSO</t>
    </r>
  </si>
  <si>
    <r>
      <rPr>
        <b/>
        <sz val="8"/>
        <rFont val="Arial"/>
        <charset val="134"/>
      </rPr>
      <t>PINTURA TETO</t>
    </r>
  </si>
  <si>
    <r>
      <rPr>
        <b/>
        <sz val="8"/>
        <rFont val="Arial"/>
        <charset val="134"/>
      </rPr>
      <t>COBERTURA</t>
    </r>
  </si>
  <si>
    <r>
      <rPr>
        <b/>
        <sz val="8"/>
        <rFont val="Arial"/>
        <charset val="134"/>
      </rPr>
      <t>VALOR ORÇAMENTO:</t>
    </r>
  </si>
  <si>
    <r>
      <rPr>
        <b/>
        <sz val="8"/>
        <rFont val="Arial"/>
        <charset val="134"/>
      </rPr>
      <t>VALOR BDI TOTAL:</t>
    </r>
  </si>
  <si>
    <r>
      <rPr>
        <b/>
        <sz val="8"/>
        <rFont val="Arial"/>
        <charset val="134"/>
      </rPr>
      <t>VALOR TOTAL:</t>
    </r>
  </si>
  <si>
    <t xml:space="preserve">OBRA: </t>
  </si>
  <si>
    <r>
      <rPr>
        <b/>
        <sz val="7"/>
        <rFont val="Arial"/>
        <charset val="134"/>
      </rPr>
      <t>ITEM</t>
    </r>
  </si>
  <si>
    <r>
      <rPr>
        <b/>
        <sz val="7"/>
        <rFont val="Arial"/>
        <charset val="134"/>
      </rPr>
      <t>CÓDIGO</t>
    </r>
  </si>
  <si>
    <t>DESCRIÇÃO</t>
  </si>
  <si>
    <r>
      <rPr>
        <b/>
        <sz val="7"/>
        <rFont val="Arial"/>
        <charset val="134"/>
      </rPr>
      <t>FONTE</t>
    </r>
  </si>
  <si>
    <r>
      <rPr>
        <b/>
        <sz val="7"/>
        <rFont val="Arial"/>
        <charset val="134"/>
      </rPr>
      <t>UND</t>
    </r>
  </si>
  <si>
    <r>
      <rPr>
        <b/>
        <sz val="7"/>
        <rFont val="Arial"/>
        <charset val="134"/>
      </rPr>
      <t>QUANTIDADE</t>
    </r>
  </si>
  <si>
    <r>
      <rPr>
        <b/>
        <sz val="7"/>
        <rFont val="Arial"/>
        <charset val="134"/>
      </rPr>
      <t>PREÇO
UNITÁRIO R$</t>
    </r>
  </si>
  <si>
    <r>
      <rPr>
        <b/>
        <sz val="7"/>
        <rFont val="Arial"/>
        <charset val="134"/>
      </rPr>
      <t>PREÇO
TOTAL R$</t>
    </r>
  </si>
  <si>
    <t>1.1</t>
  </si>
  <si>
    <t>ART OU RRT</t>
  </si>
  <si>
    <t>LOCAL</t>
  </si>
  <si>
    <t>und</t>
  </si>
  <si>
    <t>1.2</t>
  </si>
  <si>
    <t>PLACA DE OBRA</t>
  </si>
  <si>
    <t>1.3</t>
  </si>
  <si>
    <t>DEMOLICAO PISO CERAMICO</t>
  </si>
  <si>
    <t>COPASA</t>
  </si>
  <si>
    <t>m2</t>
  </si>
  <si>
    <t>1.4</t>
  </si>
  <si>
    <t>Demolição de concreto armado c/ martelete</t>
  </si>
  <si>
    <t>SEDOP</t>
  </si>
  <si>
    <r>
      <rPr>
        <sz val="7"/>
        <rFont val="Arial"/>
        <charset val="134"/>
      </rPr>
      <t>M3</t>
    </r>
  </si>
  <si>
    <t>1.5</t>
  </si>
  <si>
    <t>Bota fora de entulho com caçamba estacionária</t>
  </si>
  <si>
    <r>
      <rPr>
        <b/>
        <sz val="7"/>
        <rFont val="Arial"/>
        <charset val="134"/>
      </rPr>
      <t>SUPERESTRUTURA</t>
    </r>
  </si>
  <si>
    <t>2.1</t>
  </si>
  <si>
    <t>ESCORAMENTO METÁLICO TUBULAR CONVENCIONAL (H = 1,80 À 3,20 M) COM ACESSÓRIOS PARA LAJES E VIGAS MACIÇAS, EXCLUSIVE TRANSPORTE E MONTAGEM (ALUGUEL MENSAL)</t>
  </si>
  <si>
    <t>SETOP</t>
  </si>
  <si>
    <t>2.2</t>
  </si>
  <si>
    <t>ESCORAMENTO PARA LAJE PRÉ MOLDADAS EM TABUAS DE PINHO, INCLUSIVE RETIRADA</t>
  </si>
  <si>
    <t>2.3</t>
  </si>
  <si>
    <t>RSE005550</t>
  </si>
  <si>
    <t>Forma de madeira com utilizacao de 1,4 vezes e escoramento de laje superior.</t>
  </si>
  <si>
    <t>SCO</t>
  </si>
  <si>
    <t>2.4</t>
  </si>
  <si>
    <r>
      <rPr>
        <sz val="7"/>
        <rFont val="Arial"/>
        <charset val="134"/>
      </rPr>
      <t>94965</t>
    </r>
  </si>
  <si>
    <r>
      <rPr>
        <sz val="7"/>
        <rFont val="Arial"/>
        <charset val="134"/>
      </rPr>
      <t>CONCRETO FCK = 25MPA, TRAÇO 1:2,3:2,7 (CIMENTO/ AREIA MÉDIA/ BRITA 1) - PREPARO MECÂNICO COM BETONEIRA 400 L. AF_07/2016</t>
    </r>
  </si>
  <si>
    <r>
      <rPr>
        <sz val="7"/>
        <rFont val="Arial"/>
        <charset val="134"/>
      </rPr>
      <t>SINAPI</t>
    </r>
  </si>
  <si>
    <t>2.5</t>
  </si>
  <si>
    <r>
      <rPr>
        <sz val="7"/>
        <rFont val="Arial"/>
        <charset val="134"/>
      </rPr>
      <t>92873</t>
    </r>
  </si>
  <si>
    <r>
      <rPr>
        <sz val="7"/>
        <rFont val="Arial"/>
        <charset val="134"/>
      </rPr>
      <t>LANÇAMENTO COM USO DE BALDES, ADENSAMENTO E ACABAMENTO DE CONCRETO EM ESTRUTURAS. AF_12/2015</t>
    </r>
  </si>
  <si>
    <t>2.6</t>
  </si>
  <si>
    <t>C4151</t>
  </si>
  <si>
    <t>ARMADURA DE AÇO CA 50/60</t>
  </si>
  <si>
    <t>SEINFRA</t>
  </si>
  <si>
    <r>
      <rPr>
        <sz val="7"/>
        <rFont val="Arial"/>
        <charset val="134"/>
      </rPr>
      <t>kg</t>
    </r>
  </si>
  <si>
    <r>
      <rPr>
        <b/>
        <sz val="7"/>
        <rFont val="Arial"/>
        <charset val="134"/>
      </rPr>
      <t>CONTRAPISO</t>
    </r>
  </si>
  <si>
    <t>3.1</t>
  </si>
  <si>
    <r>
      <rPr>
        <sz val="7"/>
        <rFont val="Arial"/>
        <charset val="134"/>
      </rPr>
      <t>S94439S</t>
    </r>
  </si>
  <si>
    <r>
      <rPr>
        <sz val="7"/>
        <rFont val="Arial"/>
        <charset val="134"/>
      </rPr>
      <t>(composição representativa) do serviço de contrapiso em argamassa traço 1:4 (cim e areia), em betoneira 400 l, espessura 4 cm áreas secas e areas molhadas sobre laje e 3 cm áreas molhadas sobre impermeabilização, para edificação habitacional unifamil</t>
    </r>
  </si>
  <si>
    <r>
      <rPr>
        <sz val="7"/>
        <rFont val="Arial"/>
        <charset val="134"/>
      </rPr>
      <t>ORSE</t>
    </r>
  </si>
  <si>
    <r>
      <rPr>
        <sz val="7"/>
        <rFont val="Arial"/>
        <charset val="134"/>
      </rPr>
      <t>m2</t>
    </r>
  </si>
  <si>
    <r>
      <rPr>
        <b/>
        <sz val="7"/>
        <rFont val="Arial"/>
        <charset val="134"/>
      </rPr>
      <t>REVESTIMENTO PISO</t>
    </r>
  </si>
  <si>
    <t>4.1</t>
  </si>
  <si>
    <t>REVESTIMENTO CERÂMICO PARA PISO COM PLACAS TIPO ESMALTADA EXTRA DE DIMENSÕES 35X35 CM APLICADA EM AMBIENTES DE ÁREA ENTRE 5 M2 E 10 M2. AF_06/2014</t>
  </si>
  <si>
    <r>
      <rPr>
        <sz val="7"/>
        <rFont val="Arial"/>
        <charset val="134"/>
      </rPr>
      <t>M2</t>
    </r>
  </si>
  <si>
    <t>5.1</t>
  </si>
  <si>
    <r>
      <rPr>
        <sz val="7"/>
        <rFont val="Arial"/>
        <charset val="134"/>
      </rPr>
      <t>89957</t>
    </r>
  </si>
  <si>
    <r>
      <rPr>
        <sz val="7"/>
        <rFont val="Arial"/>
        <charset val="134"/>
      </rPr>
      <t>PONTO DE CONSUMO TERMINAL DE ÁGUA FRIA (SUBRAMAL) COM TUBULAÇÃO DE PVC, DN 25 MM, INSTALADO EM RAMAL DE ÁGUA, INCLUSOS RASGO E CHUMBAMENTO EM ALVENARIA. AF_12/2014</t>
    </r>
  </si>
  <si>
    <r>
      <rPr>
        <sz val="7"/>
        <rFont val="Arial"/>
        <charset val="134"/>
      </rPr>
      <t>UN</t>
    </r>
  </si>
  <si>
    <t>INSTALAÇÕES SANITÁRIAS</t>
  </si>
  <si>
    <t>6.1</t>
  </si>
  <si>
    <r>
      <rPr>
        <sz val="7"/>
        <rFont val="Arial"/>
        <charset val="134"/>
      </rPr>
      <t>S01679</t>
    </r>
  </si>
  <si>
    <r>
      <rPr>
        <sz val="7"/>
        <rFont val="Arial"/>
        <charset val="134"/>
      </rPr>
      <t>Ponto de esgoto com tubo de pvc rígido soldável de Ø 40 mm (lavatórios, mictórios, ralos sifonados, etc...)</t>
    </r>
  </si>
  <si>
    <r>
      <rPr>
        <sz val="7"/>
        <rFont val="Arial"/>
        <charset val="134"/>
      </rPr>
      <t>un</t>
    </r>
  </si>
  <si>
    <t>6.2</t>
  </si>
  <si>
    <r>
      <rPr>
        <sz val="7"/>
        <rFont val="Arial"/>
        <charset val="134"/>
      </rPr>
      <t>S01683</t>
    </r>
  </si>
  <si>
    <t>Ponto de esgoto com tubo de pvc rígido soldável de Ø 100 mm (vaso sanitário)</t>
  </si>
  <si>
    <r>
      <rPr>
        <sz val="7"/>
        <rFont val="Arial"/>
        <charset val="134"/>
      </rPr>
      <t>pt</t>
    </r>
  </si>
  <si>
    <r>
      <rPr>
        <b/>
        <sz val="7"/>
        <rFont val="Arial"/>
        <charset val="134"/>
      </rPr>
      <t>INSTALAÇÕES ELÉTRICAS</t>
    </r>
  </si>
  <si>
    <t>7.1</t>
  </si>
  <si>
    <r>
      <rPr>
        <sz val="7"/>
        <rFont val="Arial"/>
        <charset val="134"/>
      </rPr>
      <t>93146</t>
    </r>
  </si>
  <si>
    <r>
      <rPr>
        <sz val="7"/>
        <rFont val="Arial"/>
        <charset val="134"/>
      </rPr>
      <t>PONTO DE ILUMINAÇÃO E TOMADA, RESIDENCIAL, INCLUINDO INTERRUPTOR PARALELO E TOMADA 10A/250V, CAIXA ELÉTRICA, ELETRODUTO, CABO, RASGO, QUEBRA E CHUMBAMENTO (EXCLUINDO LUMINÁRIA E LÂMPADA). AF_01/2016</t>
    </r>
  </si>
  <si>
    <t>7.2</t>
  </si>
  <si>
    <r>
      <rPr>
        <sz val="7"/>
        <rFont val="Arial"/>
        <charset val="134"/>
      </rPr>
      <t>X115921</t>
    </r>
  </si>
  <si>
    <r>
      <rPr>
        <sz val="7"/>
        <rFont val="Arial"/>
        <charset val="134"/>
      </rPr>
      <t>Ponto de tomada 2p+t, ABNT, de embutir, 10 A, com eletroduto de pvc rígido embutido Ø 3/4", fio rigido 2,5mm² (fio 12), inclusive placa em pvc e aterramento</t>
    </r>
  </si>
  <si>
    <r>
      <rPr>
        <sz val="7"/>
        <rFont val="Arial"/>
        <charset val="134"/>
      </rPr>
      <t>PRÓPRIA</t>
    </r>
  </si>
  <si>
    <r>
      <rPr>
        <sz val="7"/>
        <rFont val="Arial"/>
        <charset val="134"/>
      </rPr>
      <t>Pt</t>
    </r>
  </si>
  <si>
    <t>FORROS</t>
  </si>
  <si>
    <t>8.1</t>
  </si>
  <si>
    <r>
      <rPr>
        <sz val="7"/>
        <rFont val="Arial"/>
        <charset val="134"/>
      </rPr>
      <t>C3970</t>
    </r>
  </si>
  <si>
    <r>
      <rPr>
        <sz val="7"/>
        <rFont val="Arial"/>
        <charset val="134"/>
      </rPr>
      <t>FORRO DE GESSO CONVENCIONAL (60x60)cm COM TIRO E ARAME GALVANIZADO ENCAPADO - FORNECIMENTO E MONTAGEM</t>
    </r>
  </si>
  <si>
    <r>
      <rPr>
        <sz val="7"/>
        <rFont val="Arial"/>
        <charset val="134"/>
      </rPr>
      <t>SEINFRA</t>
    </r>
  </si>
  <si>
    <t>8.2</t>
  </si>
  <si>
    <t xml:space="preserve">CHAPISCO COM ARGAMASSA, TRAÇO 1:3 (CIMENTO E AREIA), ESP. 5MM, APLICADO EM TETO COM COLHER, PREPARO MECÂNICO	</t>
  </si>
  <si>
    <t>8.3</t>
  </si>
  <si>
    <t>MASSA ÚNICA, PARA RECEBIMENTO DE PINTURA, EM ARGAMASSA TRAÇO 1:2:8, PREPARO MANUAL, APLICADA MANUALMENTE EM TETO, ESPESSURA DE 20MM, COM EXECUÇÃO DE TALISCAS. AF_03/2015</t>
  </si>
  <si>
    <r>
      <rPr>
        <b/>
        <sz val="7"/>
        <rFont val="Arial"/>
        <charset val="134"/>
      </rPr>
      <t>PINTURA TETO</t>
    </r>
  </si>
  <si>
    <t>9.1</t>
  </si>
  <si>
    <r>
      <rPr>
        <sz val="7"/>
        <rFont val="Arial"/>
        <charset val="134"/>
      </rPr>
      <t>88486</t>
    </r>
  </si>
  <si>
    <r>
      <rPr>
        <sz val="7"/>
        <rFont val="Arial"/>
        <charset val="134"/>
      </rPr>
      <t>APLICAÇÃO MANUAL DE PINTURA COM TINTA LÁTEX PVA EM TETO, DUAS DEMÃOS. AF_06/2014</t>
    </r>
  </si>
  <si>
    <r>
      <rPr>
        <b/>
        <sz val="7"/>
        <rFont val="Arial"/>
        <charset val="134"/>
      </rPr>
      <t>COBERTURA</t>
    </r>
  </si>
  <si>
    <t>10.1</t>
  </si>
  <si>
    <t>REMOCAO COBERTURA DE TELHA CERAMICA</t>
  </si>
  <si>
    <t>10.2</t>
  </si>
  <si>
    <t>S090501</t>
  </si>
  <si>
    <t>RETIRADA E RECOLOCAÇÃO DE RIPA EM TELHADOS DE ATÉ 2 ÁGUAS COM TELHA CERÂMICA CAPA-CANAL, INCLUSO TRANSPORTE VERTICAL. AF_07/2019</t>
  </si>
  <si>
    <t>10.3</t>
  </si>
  <si>
    <t>PROPRIA 01</t>
  </si>
  <si>
    <t>TELHAMENTO COM TELHA CERÂMICA CAPA-CANAL, TIPO COLONIAL, COM ATÉ 2 ÁGUAS, INCLUSO TRANSPORTE VERTICAL. 20% TELHAS NOVAS</t>
  </si>
  <si>
    <t>própria</t>
  </si>
  <si>
    <r>
      <rPr>
        <b/>
        <sz val="7"/>
        <rFont val="Arial"/>
        <charset val="134"/>
      </rPr>
      <t>VALOR ORÇAMENTO:</t>
    </r>
  </si>
  <si>
    <r>
      <rPr>
        <b/>
        <sz val="7"/>
        <rFont val="Arial"/>
        <charset val="134"/>
      </rPr>
      <t>VALOR BDI TOTAL:</t>
    </r>
  </si>
  <si>
    <r>
      <rPr>
        <b/>
        <sz val="7"/>
        <rFont val="Arial"/>
        <charset val="134"/>
      </rPr>
      <t>VALOR TOTAL:</t>
    </r>
  </si>
  <si>
    <t xml:space="preserve">DEMOLIÇÃO DE PISO </t>
  </si>
  <si>
    <t>Revestimento piso</t>
  </si>
  <si>
    <t>Demolção laje em concreto</t>
  </si>
  <si>
    <t>h=0,12</t>
  </si>
  <si>
    <t>m3</t>
  </si>
  <si>
    <t>Escoramento</t>
  </si>
  <si>
    <t>Concreto</t>
  </si>
  <si>
    <t>Laje h12cm</t>
  </si>
  <si>
    <t>Viga = 40x12</t>
  </si>
  <si>
    <t>Aço</t>
  </si>
  <si>
    <t>kg</t>
  </si>
  <si>
    <t>Malha POP Q92 (1,48 kg/m2)</t>
  </si>
  <si>
    <t>Viga</t>
  </si>
  <si>
    <t/>
  </si>
  <si>
    <r>
      <rPr>
        <b/>
        <sz val="6"/>
        <rFont val="Calibri"/>
        <charset val="134"/>
      </rPr>
      <t>MAO DE OBRA</t>
    </r>
  </si>
  <si>
    <r>
      <rPr>
        <b/>
        <sz val="6"/>
        <rFont val="Arial"/>
        <charset val="134"/>
      </rPr>
      <t>FONTE</t>
    </r>
  </si>
  <si>
    <r>
      <rPr>
        <b/>
        <sz val="6"/>
        <rFont val="Arial"/>
        <charset val="134"/>
      </rPr>
      <t>UNID</t>
    </r>
  </si>
  <si>
    <r>
      <rPr>
        <b/>
        <sz val="6"/>
        <rFont val="Arial"/>
        <charset val="134"/>
      </rPr>
      <t>COEFICIENTE</t>
    </r>
  </si>
  <si>
    <r>
      <rPr>
        <b/>
        <sz val="6"/>
        <rFont val="Arial"/>
        <charset val="134"/>
      </rPr>
      <t>PREÇO UNITÁRIO</t>
    </r>
  </si>
  <si>
    <r>
      <rPr>
        <b/>
        <sz val="6"/>
        <rFont val="Arial"/>
        <charset val="134"/>
      </rPr>
      <t>TOTAL</t>
    </r>
  </si>
  <si>
    <t xml:space="preserve">SERVENTE COM ENCARGOS COMPLEMENTARES	</t>
  </si>
  <si>
    <r>
      <rPr>
        <sz val="7"/>
        <rFont val="Calibri"/>
        <charset val="134"/>
      </rPr>
      <t>SINAPI</t>
    </r>
  </si>
  <si>
    <r>
      <rPr>
        <sz val="7"/>
        <rFont val="Calibri"/>
        <charset val="134"/>
      </rPr>
      <t>H</t>
    </r>
  </si>
  <si>
    <t xml:space="preserve">TELHADISTA COM ENCARGOS COMPLEMENTARES	</t>
  </si>
  <si>
    <r>
      <rPr>
        <b/>
        <sz val="6"/>
        <rFont val="Calibri"/>
        <charset val="134"/>
      </rPr>
      <t>TOTAL MAO DE OBRA:</t>
    </r>
  </si>
  <si>
    <r>
      <rPr>
        <b/>
        <sz val="6"/>
        <rFont val="Calibri"/>
        <charset val="134"/>
      </rPr>
      <t>MATERIAL</t>
    </r>
  </si>
  <si>
    <t>TELHA DE BARRO / CERAMICA, NAO ESMALTADA, TIPO COLONIAL, CANAL, PLAN, PAULISTA, COMPRIMENTO DE *44 A 50* CM, RENDIMENTO DE COBERTURA DE *26* TELHAS/M2</t>
  </si>
  <si>
    <t>MIL</t>
  </si>
  <si>
    <r>
      <rPr>
        <b/>
        <sz val="6"/>
        <rFont val="Calibri"/>
        <charset val="134"/>
      </rPr>
      <t>TOTAL MATERIAL:</t>
    </r>
  </si>
  <si>
    <r>
      <rPr>
        <b/>
        <sz val="7"/>
        <rFont val="Arial"/>
        <charset val="134"/>
      </rPr>
      <t>VALOR SEM ENCARGOS:</t>
    </r>
  </si>
  <si>
    <r>
      <rPr>
        <b/>
        <sz val="7"/>
        <rFont val="Arial"/>
        <charset val="134"/>
      </rPr>
      <t>VALOR ENCARGOS (86.16%):</t>
    </r>
  </si>
  <si>
    <r>
      <rPr>
        <b/>
        <sz val="7"/>
        <rFont val="Arial"/>
        <charset val="134"/>
      </rPr>
      <t>VALOR COM ENCARGOS:</t>
    </r>
  </si>
  <si>
    <r>
      <rPr>
        <b/>
        <sz val="7"/>
        <rFont val="Arial"/>
        <charset val="134"/>
      </rPr>
      <t>VALOR BDI:</t>
    </r>
  </si>
  <si>
    <r>
      <rPr>
        <b/>
        <sz val="7"/>
        <rFont val="Arial"/>
        <charset val="134"/>
      </rPr>
      <t>VALOR COM BDI: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</si>
</sst>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0.00"/>
    <numFmt numFmtId="165" formatCode="#0.00000000"/>
  </numFmts>
  <fonts count="24">
    <font>
      <sz val="11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b/>
      <sz val="8"/>
      <color rgb="FF000000"/>
      <name val="Arial"/>
      <charset val="134"/>
    </font>
    <font>
      <sz val="9"/>
      <color rgb="FF000000"/>
      <name val="SansSerif"/>
      <charset val="134"/>
    </font>
    <font>
      <b/>
      <sz val="7"/>
      <color rgb="FF000000"/>
      <name val="Arial"/>
      <charset val="134"/>
    </font>
    <font>
      <b/>
      <sz val="5"/>
      <color rgb="FF000000"/>
      <name val="SansSerif"/>
      <charset val="134"/>
    </font>
    <font>
      <b/>
      <sz val="5"/>
      <color rgb="FF000000"/>
      <name val="Arial"/>
      <charset val="134"/>
    </font>
    <font>
      <sz val="6"/>
      <color rgb="FF000000"/>
      <name val="SansSerif"/>
      <charset val="134"/>
    </font>
    <font>
      <sz val="7"/>
      <name val="Calibri"/>
      <charset val="134"/>
    </font>
    <font>
      <b/>
      <sz val="6"/>
      <color rgb="FF000000"/>
      <name val="Arial"/>
      <charset val="134"/>
    </font>
    <font>
      <b/>
      <i/>
      <sz val="11"/>
      <color theme="1"/>
      <name val="Calibri"/>
      <charset val="134"/>
      <scheme val="minor"/>
    </font>
    <font>
      <sz val="8"/>
      <color rgb="FF000000"/>
      <name val="Arial"/>
      <charset val="134"/>
    </font>
    <font>
      <b/>
      <sz val="28"/>
      <color theme="1"/>
      <name val="Calibri"/>
      <charset val="134"/>
      <scheme val="minor"/>
    </font>
    <font>
      <b/>
      <i/>
      <sz val="8"/>
      <color rgb="FF000000"/>
      <name val="Arial"/>
      <charset val="134"/>
    </font>
    <font>
      <b/>
      <sz val="24"/>
      <color theme="1"/>
      <name val="Calibri"/>
      <charset val="134"/>
      <scheme val="minor"/>
    </font>
    <font>
      <b/>
      <sz val="7"/>
      <name val="Arial"/>
      <charset val="134"/>
    </font>
    <font>
      <sz val="7"/>
      <color rgb="FF000000"/>
      <name val="Arial"/>
      <charset val="134"/>
    </font>
    <font>
      <sz val="7"/>
      <name val="Arial"/>
      <charset val="134"/>
    </font>
    <font>
      <sz val="7"/>
      <color theme="1"/>
      <name val="Calibri"/>
      <charset val="134"/>
      <scheme val="minor"/>
    </font>
    <font>
      <b/>
      <sz val="8"/>
      <name val="Arial"/>
      <charset val="134"/>
    </font>
    <font>
      <sz val="8"/>
      <color theme="1"/>
      <name val="Calibri"/>
      <charset val="134"/>
      <scheme val="minor"/>
    </font>
    <font>
      <b/>
      <sz val="6"/>
      <name val="Calibri"/>
      <charset val="134"/>
    </font>
    <font>
      <b/>
      <sz val="6"/>
      <name val="Arial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99">
    <xf numFmtId="0" fontId="0" fillId="0" borderId="0" xfId="0"/>
    <xf numFmtId="0" fontId="2" fillId="2" borderId="2" xfId="0" applyNumberFormat="1" applyFont="1" applyFill="1" applyBorder="1" applyAlignment="1" applyProtection="1">
      <alignment horizontal="right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right" vertical="center" wrapText="1"/>
    </xf>
    <xf numFmtId="9" fontId="2" fillId="2" borderId="9" xfId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8" fillId="0" borderId="14" xfId="0" applyNumberFormat="1" applyFont="1" applyFill="1" applyBorder="1" applyAlignment="1" applyProtection="1">
      <alignment horizontal="justify" vertical="top" wrapText="1"/>
    </xf>
    <xf numFmtId="165" fontId="7" fillId="0" borderId="14" xfId="0" applyNumberFormat="1" applyFont="1" applyFill="1" applyBorder="1" applyAlignment="1" applyProtection="1">
      <alignment horizontal="right" vertical="top" wrapText="1"/>
    </xf>
    <xf numFmtId="164" fontId="7" fillId="0" borderId="14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justify" vertical="top" wrapText="1"/>
    </xf>
    <xf numFmtId="164" fontId="5" fillId="0" borderId="14" xfId="0" applyNumberFormat="1" applyFont="1" applyFill="1" applyBorder="1" applyAlignment="1" applyProtection="1">
      <alignment horizontal="right" vertical="top" wrapText="1"/>
    </xf>
    <xf numFmtId="4" fontId="9" fillId="0" borderId="14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/>
    <xf numFmtId="0" fontId="0" fillId="0" borderId="0" xfId="0" applyFont="1" applyBorder="1"/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44" fontId="0" fillId="0" borderId="0" xfId="2" applyFont="1" applyAlignment="1">
      <alignment vertical="center"/>
    </xf>
    <xf numFmtId="0" fontId="0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21" xfId="0" applyNumberFormat="1" applyFont="1" applyFill="1" applyBorder="1" applyAlignment="1" applyProtection="1">
      <alignment horizontal="left" vertical="center" wrapText="1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0" fontId="11" fillId="0" borderId="23" xfId="0" applyNumberFormat="1" applyFont="1" applyFill="1" applyBorder="1" applyAlignment="1" applyProtection="1">
      <alignment horizontal="left" vertical="center" wrapText="1"/>
    </xf>
    <xf numFmtId="0" fontId="11" fillId="0" borderId="24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2" fontId="11" fillId="0" borderId="18" xfId="0" applyNumberFormat="1" applyFont="1" applyFill="1" applyBorder="1" applyAlignment="1" applyProtection="1">
      <alignment horizontal="left" vertical="center" wrapText="1"/>
    </xf>
    <xf numFmtId="2" fontId="1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4" fontId="0" fillId="0" borderId="0" xfId="2" applyFont="1" applyFill="1" applyBorder="1" applyAlignment="1" applyProtection="1">
      <alignment vertical="center" wrapText="1"/>
      <protection locked="0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15" fillId="2" borderId="14" xfId="0" applyNumberFormat="1" applyFont="1" applyFill="1" applyBorder="1" applyAlignment="1" applyProtection="1">
      <alignment horizontal="center" vertical="center" wrapText="1"/>
    </xf>
    <xf numFmtId="44" fontId="4" fillId="2" borderId="14" xfId="2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44" fontId="4" fillId="0" borderId="14" xfId="2" applyFont="1" applyFill="1" applyBorder="1" applyAlignment="1" applyProtection="1">
      <alignment horizontal="right" vertical="center" wrapText="1"/>
    </xf>
    <xf numFmtId="0" fontId="16" fillId="0" borderId="14" xfId="0" applyNumberFormat="1" applyFont="1" applyFill="1" applyBorder="1" applyAlignment="1" applyProtection="1">
      <alignment horizontal="left" vertical="center" wrapText="1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justify" vertical="center" wrapText="1"/>
    </xf>
    <xf numFmtId="4" fontId="16" fillId="0" borderId="14" xfId="0" applyNumberFormat="1" applyFont="1" applyFill="1" applyBorder="1" applyAlignment="1" applyProtection="1">
      <alignment horizontal="right" vertical="center" wrapText="1"/>
    </xf>
    <xf numFmtId="44" fontId="16" fillId="0" borderId="14" xfId="2" applyFont="1" applyFill="1" applyBorder="1" applyAlignment="1" applyProtection="1">
      <alignment horizontal="right" vertical="center" wrapText="1"/>
    </xf>
    <xf numFmtId="0" fontId="16" fillId="0" borderId="14" xfId="0" applyNumberFormat="1" applyFont="1" applyFill="1" applyBorder="1" applyAlignment="1" applyProtection="1">
      <alignment horizontal="justify" vertical="center" wrapText="1"/>
    </xf>
    <xf numFmtId="0" fontId="17" fillId="0" borderId="14" xfId="0" applyNumberFormat="1" applyFont="1" applyFill="1" applyBorder="1" applyAlignment="1" applyProtection="1">
      <alignment horizontal="left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  <protection locked="0"/>
    </xf>
    <xf numFmtId="44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4" fontId="0" fillId="0" borderId="0" xfId="0" applyNumberFormat="1" applyAlignment="1">
      <alignment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Border="1"/>
    <xf numFmtId="44" fontId="2" fillId="0" borderId="0" xfId="2" applyFont="1" applyFill="1" applyBorder="1" applyAlignment="1" applyProtection="1">
      <alignment horizontal="center" vertical="center" wrapText="1"/>
    </xf>
    <xf numFmtId="10" fontId="2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0" fontId="11" fillId="0" borderId="18" xfId="0" quotePrefix="1" applyNumberFormat="1" applyFont="1" applyFill="1" applyBorder="1" applyAlignment="1" applyProtection="1">
      <alignment horizontal="left" vertical="center" wrapText="1"/>
    </xf>
    <xf numFmtId="0" fontId="11" fillId="0" borderId="0" xfId="0" quotePrefix="1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5" xfId="0" applyNumberFormat="1" applyFont="1" applyFill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left" vertical="center" wrapText="1"/>
    </xf>
    <xf numFmtId="0" fontId="2" fillId="2" borderId="7" xfId="0" applyNumberFormat="1" applyFont="1" applyFill="1" applyBorder="1" applyAlignment="1" applyProtection="1">
      <alignment horizontal="left" vertical="center" wrapText="1"/>
    </xf>
    <xf numFmtId="0" fontId="2" fillId="2" borderId="8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15" fillId="0" borderId="14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top" wrapText="1"/>
      <protection locked="0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left" vertical="center" wrapText="1"/>
    </xf>
    <xf numFmtId="0" fontId="5" fillId="2" borderId="13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horizontal="right" vertical="top" wrapText="1"/>
    </xf>
    <xf numFmtId="0" fontId="5" fillId="0" borderId="13" xfId="0" applyNumberFormat="1" applyFont="1" applyFill="1" applyBorder="1" applyAlignment="1" applyProtection="1">
      <alignment horizontal="right" vertical="top" wrapText="1"/>
    </xf>
    <xf numFmtId="0" fontId="9" fillId="0" borderId="11" xfId="0" applyNumberFormat="1" applyFont="1" applyFill="1" applyBorder="1" applyAlignment="1" applyProtection="1">
      <alignment horizontal="right" vertical="center" wrapText="1"/>
    </xf>
    <xf numFmtId="0" fontId="9" fillId="0" borderId="13" xfId="0" applyNumberFormat="1" applyFont="1" applyFill="1" applyBorder="1" applyAlignment="1" applyProtection="1">
      <alignment horizontal="right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8"/>
  <sheetViews>
    <sheetView tabSelected="1" view="pageBreakPreview" zoomScaleNormal="100" zoomScaleSheetLayoutView="100" workbookViewId="0">
      <selection activeCell="B10" sqref="B10"/>
    </sheetView>
  </sheetViews>
  <sheetFormatPr defaultColWidth="9" defaultRowHeight="15"/>
  <cols>
    <col min="1" max="1" width="9.28515625" customWidth="1"/>
    <col min="2" max="2" width="65" customWidth="1"/>
    <col min="3" max="3" width="12.42578125" customWidth="1"/>
    <col min="4" max="4" width="5.5703125" customWidth="1"/>
    <col min="5" max="5" width="10.7109375" customWidth="1"/>
    <col min="6" max="6" width="13.28515625" customWidth="1"/>
    <col min="7" max="7" width="10.42578125" customWidth="1"/>
    <col min="8" max="8" width="12.140625" customWidth="1"/>
  </cols>
  <sheetData>
    <row r="1" spans="1:7" ht="33" customHeight="1">
      <c r="A1" s="65" t="s">
        <v>0</v>
      </c>
      <c r="B1" s="65"/>
      <c r="C1" s="65"/>
      <c r="D1" s="65"/>
      <c r="E1" s="65"/>
      <c r="F1" s="65"/>
      <c r="G1" s="18"/>
    </row>
    <row r="2" spans="1:7" ht="21.95" customHeight="1">
      <c r="A2" s="66" t="str">
        <f>'ORCAMENTO SINTÉTICO'!A2:F2</f>
        <v xml:space="preserve">OBRA: </v>
      </c>
      <c r="B2" s="67"/>
      <c r="C2" s="67"/>
      <c r="D2" s="67"/>
      <c r="E2" s="1" t="s">
        <v>1</v>
      </c>
      <c r="F2" s="2">
        <f>'ORCAMENTO SINTÉTICO'!H2</f>
        <v>44109</v>
      </c>
    </row>
    <row r="3" spans="1:7" ht="21.95" customHeight="1">
      <c r="A3" s="68" t="s">
        <v>2</v>
      </c>
      <c r="B3" s="69"/>
      <c r="C3" s="69"/>
      <c r="D3" s="69"/>
      <c r="E3" s="69"/>
      <c r="F3" s="70"/>
    </row>
    <row r="4" spans="1:7" ht="21.95" customHeight="1">
      <c r="A4" s="71" t="s">
        <v>3</v>
      </c>
      <c r="B4" s="72"/>
      <c r="C4" s="72"/>
      <c r="D4" s="72"/>
      <c r="E4" s="3" t="s">
        <v>4</v>
      </c>
      <c r="F4" s="4">
        <f>'ORCAMENTO SINTÉTICO'!H4</f>
        <v>0.25</v>
      </c>
    </row>
    <row r="5" spans="1:7" ht="12" customHeight="1">
      <c r="A5" s="19"/>
      <c r="B5" s="37" t="s">
        <v>5</v>
      </c>
      <c r="E5" s="21"/>
      <c r="F5" s="21"/>
      <c r="G5" s="21"/>
    </row>
    <row r="6" spans="1:7" ht="20.100000000000001" customHeight="1">
      <c r="A6" s="56">
        <v>1</v>
      </c>
      <c r="B6" s="57" t="s">
        <v>6</v>
      </c>
      <c r="C6" s="58"/>
      <c r="D6" s="58"/>
      <c r="E6" s="59"/>
      <c r="F6" s="60"/>
    </row>
    <row r="7" spans="1:7" ht="20.100000000000001" customHeight="1">
      <c r="A7" s="56">
        <v>2</v>
      </c>
      <c r="B7" s="56" t="s">
        <v>7</v>
      </c>
      <c r="C7" s="58"/>
      <c r="D7" s="58"/>
      <c r="E7" s="59"/>
      <c r="F7" s="60"/>
    </row>
    <row r="8" spans="1:7" ht="20.100000000000001" customHeight="1">
      <c r="A8" s="56">
        <v>3</v>
      </c>
      <c r="B8" s="56" t="s">
        <v>8</v>
      </c>
      <c r="C8" s="58"/>
      <c r="D8" s="58"/>
      <c r="E8" s="59"/>
      <c r="F8" s="60"/>
    </row>
    <row r="9" spans="1:7" ht="20.100000000000001" customHeight="1">
      <c r="A9" s="56">
        <v>4</v>
      </c>
      <c r="B9" s="56" t="s">
        <v>9</v>
      </c>
      <c r="C9" s="58"/>
      <c r="D9" s="58"/>
      <c r="E9" s="59"/>
      <c r="F9" s="60"/>
    </row>
    <row r="10" spans="1:7" ht="20.100000000000001" customHeight="1">
      <c r="A10" s="56">
        <v>5</v>
      </c>
      <c r="B10" s="57" t="s">
        <v>10</v>
      </c>
      <c r="C10" s="58"/>
      <c r="D10" s="58"/>
      <c r="E10" s="59"/>
      <c r="F10" s="60"/>
    </row>
    <row r="11" spans="1:7" ht="20.100000000000001" customHeight="1">
      <c r="A11" s="56">
        <v>6</v>
      </c>
      <c r="B11" s="56" t="s">
        <v>11</v>
      </c>
      <c r="C11" s="58"/>
      <c r="D11" s="58"/>
      <c r="E11" s="59"/>
      <c r="F11" s="60"/>
    </row>
    <row r="12" spans="1:7" ht="20.100000000000001" customHeight="1">
      <c r="A12" s="56">
        <v>7</v>
      </c>
      <c r="B12" s="56" t="s">
        <v>12</v>
      </c>
      <c r="C12" s="58"/>
      <c r="D12" s="58"/>
      <c r="E12" s="59"/>
      <c r="F12" s="60"/>
    </row>
    <row r="13" spans="1:7" ht="20.100000000000001" customHeight="1">
      <c r="A13" s="56">
        <v>8</v>
      </c>
      <c r="B13" s="56" t="s">
        <v>13</v>
      </c>
      <c r="C13" s="58"/>
      <c r="D13" s="58"/>
      <c r="E13" s="59"/>
      <c r="F13" s="60"/>
    </row>
    <row r="14" spans="1:7" ht="20.100000000000001" customHeight="1">
      <c r="A14" s="56">
        <v>9</v>
      </c>
      <c r="B14" s="56" t="s">
        <v>14</v>
      </c>
      <c r="C14" s="58"/>
      <c r="D14" s="58"/>
      <c r="E14" s="59"/>
      <c r="F14" s="60"/>
    </row>
    <row r="15" spans="1:7" ht="20.100000000000001" customHeight="1">
      <c r="A15" s="56">
        <v>10</v>
      </c>
      <c r="B15" s="56" t="s">
        <v>15</v>
      </c>
      <c r="C15" s="58"/>
      <c r="D15" s="58"/>
      <c r="E15" s="59"/>
      <c r="F15" s="60"/>
    </row>
    <row r="16" spans="1:7" ht="15" customHeight="1">
      <c r="A16" s="5"/>
      <c r="B16" s="5"/>
      <c r="C16" s="73" t="s">
        <v>16</v>
      </c>
      <c r="D16" s="73"/>
      <c r="E16" s="59"/>
      <c r="F16" s="60"/>
    </row>
    <row r="17" spans="1:8" ht="15" customHeight="1">
      <c r="A17" s="5"/>
      <c r="B17" s="5"/>
      <c r="C17" s="73" t="s">
        <v>17</v>
      </c>
      <c r="D17" s="73"/>
      <c r="E17" s="59"/>
      <c r="F17" s="61"/>
    </row>
    <row r="18" spans="1:8" ht="15" customHeight="1">
      <c r="A18" s="5"/>
      <c r="B18" s="5"/>
      <c r="C18" s="73" t="s">
        <v>18</v>
      </c>
      <c r="D18" s="73"/>
      <c r="E18" s="59"/>
      <c r="F18" s="61"/>
      <c r="H18" s="62"/>
    </row>
  </sheetData>
  <mergeCells count="7">
    <mergeCell ref="C17:D17"/>
    <mergeCell ref="C18:D18"/>
    <mergeCell ref="A1:F1"/>
    <mergeCell ref="A2:D2"/>
    <mergeCell ref="A3:F3"/>
    <mergeCell ref="A4:D4"/>
    <mergeCell ref="C16:D16"/>
  </mergeCells>
  <pageMargins left="0.27777777777777801" right="0.27777777777777801" top="0.27777777777777801" bottom="0.27777777777777801" header="0" footer="0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44"/>
  <sheetViews>
    <sheetView view="pageBreakPreview" zoomScale="115" zoomScaleNormal="100" zoomScaleSheetLayoutView="115" workbookViewId="0">
      <selection sqref="A1:H1"/>
    </sheetView>
  </sheetViews>
  <sheetFormatPr defaultColWidth="9.140625" defaultRowHeight="15" outlineLevelRow="1"/>
  <cols>
    <col min="1" max="1" width="9.5703125" style="36" customWidth="1"/>
    <col min="2" max="2" width="10.28515625" style="36" customWidth="1"/>
    <col min="3" max="3" width="43.140625" style="36" customWidth="1"/>
    <col min="4" max="4" width="10" style="36" customWidth="1"/>
    <col min="5" max="5" width="8.28515625" style="36" customWidth="1"/>
    <col min="6" max="6" width="11.7109375" style="36" customWidth="1"/>
    <col min="7" max="8" width="12.42578125" style="18" customWidth="1"/>
    <col min="9" max="9" width="9.140625" style="36"/>
    <col min="10" max="10" width="14.28515625" style="36" customWidth="1"/>
    <col min="11" max="11" width="9.140625" style="36"/>
    <col min="12" max="12" width="12.140625" style="36" customWidth="1"/>
    <col min="13" max="16384" width="9.140625" style="36"/>
  </cols>
  <sheetData>
    <row r="1" spans="1:8" ht="36.950000000000003" customHeight="1">
      <c r="A1" s="65" t="s">
        <v>0</v>
      </c>
      <c r="B1" s="65"/>
      <c r="C1" s="65"/>
      <c r="D1" s="65"/>
      <c r="E1" s="65"/>
      <c r="F1" s="65"/>
      <c r="G1" s="65"/>
      <c r="H1" s="65"/>
    </row>
    <row r="2" spans="1:8" ht="21" customHeight="1">
      <c r="A2" s="66" t="s">
        <v>19</v>
      </c>
      <c r="B2" s="67"/>
      <c r="C2" s="67"/>
      <c r="D2" s="67"/>
      <c r="E2" s="67"/>
      <c r="F2" s="67"/>
      <c r="G2" s="1" t="s">
        <v>1</v>
      </c>
      <c r="H2" s="2">
        <v>44109</v>
      </c>
    </row>
    <row r="3" spans="1:8" ht="21" customHeight="1">
      <c r="A3" s="68" t="s">
        <v>2</v>
      </c>
      <c r="B3" s="69"/>
      <c r="C3" s="69"/>
      <c r="D3" s="69"/>
      <c r="E3" s="69"/>
      <c r="F3" s="69"/>
      <c r="G3" s="69"/>
      <c r="H3" s="70"/>
    </row>
    <row r="4" spans="1:8" ht="21" customHeight="1">
      <c r="A4" s="71" t="s">
        <v>3</v>
      </c>
      <c r="B4" s="72"/>
      <c r="C4" s="72"/>
      <c r="D4" s="72"/>
      <c r="E4" s="72"/>
      <c r="F4" s="72"/>
      <c r="G4" s="3" t="s">
        <v>4</v>
      </c>
      <c r="H4" s="4">
        <v>0.25</v>
      </c>
    </row>
    <row r="5" spans="1:8" ht="12" customHeight="1">
      <c r="A5" s="19"/>
      <c r="B5" s="37" t="s">
        <v>5</v>
      </c>
      <c r="C5" s="21"/>
      <c r="D5" s="21"/>
      <c r="E5" s="21"/>
      <c r="F5" s="21"/>
      <c r="G5" s="21"/>
      <c r="H5" s="38"/>
    </row>
    <row r="6" spans="1:8" ht="21.95" customHeight="1">
      <c r="A6" s="39" t="s">
        <v>20</v>
      </c>
      <c r="B6" s="39" t="s">
        <v>21</v>
      </c>
      <c r="C6" s="40" t="s">
        <v>22</v>
      </c>
      <c r="D6" s="39" t="s">
        <v>23</v>
      </c>
      <c r="E6" s="39" t="s">
        <v>24</v>
      </c>
      <c r="F6" s="39" t="s">
        <v>25</v>
      </c>
      <c r="G6" s="41" t="s">
        <v>26</v>
      </c>
      <c r="H6" s="41" t="s">
        <v>27</v>
      </c>
    </row>
    <row r="7" spans="1:8">
      <c r="A7" s="42">
        <v>1</v>
      </c>
      <c r="B7" s="74" t="s">
        <v>6</v>
      </c>
      <c r="C7" s="75"/>
      <c r="D7" s="75"/>
      <c r="E7" s="75"/>
      <c r="F7" s="75"/>
      <c r="G7" s="75"/>
      <c r="H7" s="43"/>
    </row>
    <row r="8" spans="1:8" outlineLevel="1">
      <c r="A8" s="44" t="s">
        <v>28</v>
      </c>
      <c r="B8" s="45"/>
      <c r="C8" s="46" t="s">
        <v>29</v>
      </c>
      <c r="D8" s="45" t="s">
        <v>30</v>
      </c>
      <c r="E8" s="45" t="s">
        <v>31</v>
      </c>
      <c r="F8" s="47">
        <v>1</v>
      </c>
      <c r="G8" s="48"/>
      <c r="H8" s="48"/>
    </row>
    <row r="9" spans="1:8" outlineLevel="1">
      <c r="A9" s="44" t="s">
        <v>32</v>
      </c>
      <c r="B9" s="45"/>
      <c r="C9" s="46" t="s">
        <v>33</v>
      </c>
      <c r="D9" s="45" t="s">
        <v>30</v>
      </c>
      <c r="E9" s="45" t="s">
        <v>31</v>
      </c>
      <c r="F9" s="47">
        <v>1</v>
      </c>
      <c r="G9" s="48"/>
      <c r="H9" s="48"/>
    </row>
    <row r="10" spans="1:8" outlineLevel="1">
      <c r="A10" s="44" t="s">
        <v>34</v>
      </c>
      <c r="B10" s="45">
        <v>65000042</v>
      </c>
      <c r="C10" s="46" t="s">
        <v>35</v>
      </c>
      <c r="D10" s="45" t="s">
        <v>36</v>
      </c>
      <c r="E10" s="45" t="s">
        <v>37</v>
      </c>
      <c r="F10" s="47">
        <f>QUANTITATIVO!D7</f>
        <v>86.05</v>
      </c>
      <c r="G10" s="48"/>
      <c r="H10" s="48"/>
    </row>
    <row r="11" spans="1:8" outlineLevel="1">
      <c r="A11" s="44" t="s">
        <v>38</v>
      </c>
      <c r="B11" s="45">
        <v>21524</v>
      </c>
      <c r="C11" s="49" t="s">
        <v>39</v>
      </c>
      <c r="D11" s="45" t="s">
        <v>40</v>
      </c>
      <c r="E11" s="45" t="s">
        <v>41</v>
      </c>
      <c r="F11" s="47">
        <f>QUANTITATIVO!D21</f>
        <v>8.8811999999999998</v>
      </c>
      <c r="G11" s="48"/>
      <c r="H11" s="48"/>
    </row>
    <row r="12" spans="1:8" outlineLevel="1">
      <c r="A12" s="44" t="s">
        <v>42</v>
      </c>
      <c r="B12" s="45"/>
      <c r="C12" s="46" t="s">
        <v>43</v>
      </c>
      <c r="D12" s="45" t="s">
        <v>30</v>
      </c>
      <c r="E12" s="45" t="s">
        <v>31</v>
      </c>
      <c r="F12" s="47">
        <v>6</v>
      </c>
      <c r="G12" s="48"/>
      <c r="H12" s="48"/>
    </row>
    <row r="13" spans="1:8" ht="20.100000000000001" customHeight="1">
      <c r="A13" s="42">
        <v>2</v>
      </c>
      <c r="B13" s="76" t="s">
        <v>44</v>
      </c>
      <c r="C13" s="75"/>
      <c r="D13" s="75"/>
      <c r="E13" s="75"/>
      <c r="F13" s="75"/>
      <c r="G13" s="75"/>
      <c r="H13" s="43"/>
    </row>
    <row r="14" spans="1:8" ht="29.25" outlineLevel="1">
      <c r="A14" s="50" t="s">
        <v>45</v>
      </c>
      <c r="B14" s="45">
        <v>49650</v>
      </c>
      <c r="C14" s="49" t="s">
        <v>46</v>
      </c>
      <c r="D14" s="45" t="s">
        <v>47</v>
      </c>
      <c r="E14" s="45" t="s">
        <v>41</v>
      </c>
      <c r="F14" s="47">
        <f>QUANTITATIVO!D31</f>
        <v>258.14999999999998</v>
      </c>
      <c r="G14" s="48"/>
      <c r="H14" s="48"/>
    </row>
    <row r="15" spans="1:8" ht="19.5" outlineLevel="1">
      <c r="A15" s="50" t="s">
        <v>48</v>
      </c>
      <c r="B15" s="45">
        <v>50251</v>
      </c>
      <c r="C15" s="49" t="s">
        <v>49</v>
      </c>
      <c r="D15" s="45" t="s">
        <v>47</v>
      </c>
      <c r="E15" s="45" t="s">
        <v>37</v>
      </c>
      <c r="F15" s="47">
        <f>QUANTITATIVO!D30</f>
        <v>86.05</v>
      </c>
      <c r="G15" s="48"/>
      <c r="H15" s="48"/>
    </row>
    <row r="16" spans="1:8" ht="19.5" outlineLevel="1">
      <c r="A16" s="50" t="s">
        <v>50</v>
      </c>
      <c r="B16" s="45" t="s">
        <v>51</v>
      </c>
      <c r="C16" s="49" t="s">
        <v>52</v>
      </c>
      <c r="D16" s="45" t="s">
        <v>53</v>
      </c>
      <c r="E16" s="45" t="s">
        <v>37</v>
      </c>
      <c r="F16" s="47">
        <f>QUANTITATIVO!D30</f>
        <v>86.05</v>
      </c>
      <c r="G16" s="48"/>
      <c r="H16" s="48"/>
    </row>
    <row r="17" spans="1:8" ht="29.25" outlineLevel="1">
      <c r="A17" s="50" t="s">
        <v>54</v>
      </c>
      <c r="B17" s="45" t="s">
        <v>55</v>
      </c>
      <c r="C17" s="49" t="s">
        <v>56</v>
      </c>
      <c r="D17" s="45" t="s">
        <v>57</v>
      </c>
      <c r="E17" s="45" t="s">
        <v>41</v>
      </c>
      <c r="F17" s="47">
        <f>QUANTITATIVO!D44+QUANTITATIVO!D52</f>
        <v>9.4908000000000001</v>
      </c>
      <c r="G17" s="48"/>
      <c r="H17" s="48"/>
    </row>
    <row r="18" spans="1:8" ht="19.5" outlineLevel="1">
      <c r="A18" s="50" t="s">
        <v>58</v>
      </c>
      <c r="B18" s="45" t="s">
        <v>59</v>
      </c>
      <c r="C18" s="49" t="s">
        <v>60</v>
      </c>
      <c r="D18" s="45" t="s">
        <v>57</v>
      </c>
      <c r="E18" s="45" t="s">
        <v>41</v>
      </c>
      <c r="F18" s="47">
        <f>QUANTITATIVO!D44+QUANTITATIVO!D52</f>
        <v>9.4908000000000001</v>
      </c>
      <c r="G18" s="48"/>
      <c r="H18" s="48"/>
    </row>
    <row r="19" spans="1:8" outlineLevel="1">
      <c r="A19" s="50" t="s">
        <v>61</v>
      </c>
      <c r="B19" s="45" t="s">
        <v>62</v>
      </c>
      <c r="C19" s="49" t="s">
        <v>63</v>
      </c>
      <c r="D19" s="45" t="s">
        <v>64</v>
      </c>
      <c r="E19" s="45" t="s">
        <v>65</v>
      </c>
      <c r="F19" s="47">
        <f>QUANTITATIVO!D81+QUANTITATIVO!D80+QUANTITATIVO!D76+QUANTITATIVO!D59</f>
        <v>673.85140000000001</v>
      </c>
      <c r="G19" s="48"/>
      <c r="H19" s="48"/>
    </row>
    <row r="20" spans="1:8" ht="20.100000000000001" customHeight="1">
      <c r="A20" s="42">
        <v>3</v>
      </c>
      <c r="B20" s="76" t="s">
        <v>66</v>
      </c>
      <c r="C20" s="75"/>
      <c r="D20" s="75"/>
      <c r="E20" s="75"/>
      <c r="F20" s="75"/>
      <c r="G20" s="75"/>
      <c r="H20" s="43"/>
    </row>
    <row r="21" spans="1:8" ht="39" outlineLevel="1">
      <c r="A21" s="50" t="s">
        <v>67</v>
      </c>
      <c r="B21" s="45" t="s">
        <v>68</v>
      </c>
      <c r="C21" s="49" t="s">
        <v>69</v>
      </c>
      <c r="D21" s="45" t="s">
        <v>70</v>
      </c>
      <c r="E21" s="45" t="s">
        <v>71</v>
      </c>
      <c r="F21" s="47">
        <f>QUANTITATIVO!D7</f>
        <v>86.05</v>
      </c>
      <c r="G21" s="48"/>
      <c r="H21" s="48"/>
    </row>
    <row r="22" spans="1:8" ht="20.100000000000001" customHeight="1">
      <c r="A22" s="42">
        <v>4</v>
      </c>
      <c r="B22" s="76" t="s">
        <v>72</v>
      </c>
      <c r="C22" s="75"/>
      <c r="D22" s="75"/>
      <c r="E22" s="75"/>
      <c r="F22" s="75"/>
      <c r="G22" s="75"/>
      <c r="H22" s="43"/>
    </row>
    <row r="23" spans="1:8" ht="29.25" outlineLevel="1">
      <c r="A23" s="50" t="s">
        <v>73</v>
      </c>
      <c r="B23" s="45">
        <v>87247</v>
      </c>
      <c r="C23" s="49" t="s">
        <v>74</v>
      </c>
      <c r="D23" s="45" t="s">
        <v>57</v>
      </c>
      <c r="E23" s="45" t="s">
        <v>75</v>
      </c>
      <c r="F23" s="47">
        <f>QUANTITATIVO!D7</f>
        <v>86.05</v>
      </c>
      <c r="G23" s="48"/>
      <c r="H23" s="48"/>
    </row>
    <row r="24" spans="1:8" ht="20.100000000000001" customHeight="1">
      <c r="A24" s="42">
        <v>5</v>
      </c>
      <c r="B24" s="74" t="s">
        <v>10</v>
      </c>
      <c r="C24" s="75"/>
      <c r="D24" s="75"/>
      <c r="E24" s="75"/>
      <c r="F24" s="75"/>
      <c r="G24" s="75"/>
      <c r="H24" s="43"/>
    </row>
    <row r="25" spans="1:8" ht="39" outlineLevel="1">
      <c r="A25" s="50" t="s">
        <v>76</v>
      </c>
      <c r="B25" s="45" t="s">
        <v>77</v>
      </c>
      <c r="C25" s="49" t="s">
        <v>78</v>
      </c>
      <c r="D25" s="45" t="s">
        <v>57</v>
      </c>
      <c r="E25" s="45" t="s">
        <v>79</v>
      </c>
      <c r="F25" s="47">
        <v>3</v>
      </c>
      <c r="G25" s="48"/>
      <c r="H25" s="48"/>
    </row>
    <row r="26" spans="1:8">
      <c r="A26" s="42">
        <v>6</v>
      </c>
      <c r="B26" s="74" t="s">
        <v>80</v>
      </c>
      <c r="C26" s="75"/>
      <c r="D26" s="75"/>
      <c r="E26" s="75"/>
      <c r="F26" s="75"/>
      <c r="G26" s="75"/>
      <c r="H26" s="43"/>
    </row>
    <row r="27" spans="1:8" ht="19.5" outlineLevel="1">
      <c r="A27" s="50" t="s">
        <v>81</v>
      </c>
      <c r="B27" s="45" t="s">
        <v>82</v>
      </c>
      <c r="C27" s="49" t="s">
        <v>83</v>
      </c>
      <c r="D27" s="45" t="s">
        <v>70</v>
      </c>
      <c r="E27" s="45" t="s">
        <v>84</v>
      </c>
      <c r="F27" s="47">
        <v>2</v>
      </c>
      <c r="G27" s="48"/>
      <c r="H27" s="48"/>
    </row>
    <row r="28" spans="1:8" ht="19.5" outlineLevel="1">
      <c r="A28" s="50" t="s">
        <v>85</v>
      </c>
      <c r="B28" s="45" t="s">
        <v>86</v>
      </c>
      <c r="C28" s="46" t="s">
        <v>87</v>
      </c>
      <c r="D28" s="45" t="s">
        <v>70</v>
      </c>
      <c r="E28" s="45" t="s">
        <v>88</v>
      </c>
      <c r="F28" s="47">
        <v>1</v>
      </c>
      <c r="G28" s="48"/>
      <c r="H28" s="48"/>
    </row>
    <row r="29" spans="1:8" ht="20.100000000000001" customHeight="1">
      <c r="A29" s="42">
        <v>7</v>
      </c>
      <c r="B29" s="76" t="s">
        <v>89</v>
      </c>
      <c r="C29" s="75"/>
      <c r="D29" s="75"/>
      <c r="E29" s="75"/>
      <c r="F29" s="75"/>
      <c r="G29" s="75"/>
      <c r="H29" s="43"/>
    </row>
    <row r="30" spans="1:8" ht="48.75" outlineLevel="1">
      <c r="A30" s="50" t="s">
        <v>90</v>
      </c>
      <c r="B30" s="45" t="s">
        <v>91</v>
      </c>
      <c r="C30" s="49" t="s">
        <v>92</v>
      </c>
      <c r="D30" s="45" t="s">
        <v>57</v>
      </c>
      <c r="E30" s="45" t="s">
        <v>79</v>
      </c>
      <c r="F30" s="47">
        <v>10</v>
      </c>
      <c r="G30" s="48"/>
      <c r="H30" s="48"/>
    </row>
    <row r="31" spans="1:8" ht="29.25" outlineLevel="1">
      <c r="A31" s="50" t="s">
        <v>93</v>
      </c>
      <c r="B31" s="45" t="s">
        <v>94</v>
      </c>
      <c r="C31" s="49" t="s">
        <v>95</v>
      </c>
      <c r="D31" s="45" t="s">
        <v>96</v>
      </c>
      <c r="E31" s="45" t="s">
        <v>97</v>
      </c>
      <c r="F31" s="47">
        <v>14</v>
      </c>
      <c r="G31" s="48"/>
      <c r="H31" s="48"/>
    </row>
    <row r="32" spans="1:8" ht="20.100000000000001" customHeight="1">
      <c r="A32" s="42">
        <v>8</v>
      </c>
      <c r="B32" s="74" t="s">
        <v>98</v>
      </c>
      <c r="C32" s="75"/>
      <c r="D32" s="75"/>
      <c r="E32" s="75"/>
      <c r="F32" s="75"/>
      <c r="G32" s="75"/>
      <c r="H32" s="43"/>
    </row>
    <row r="33" spans="1:10" ht="29.25" outlineLevel="1">
      <c r="A33" s="50" t="s">
        <v>99</v>
      </c>
      <c r="B33" s="45" t="s">
        <v>100</v>
      </c>
      <c r="C33" s="49" t="s">
        <v>101</v>
      </c>
      <c r="D33" s="45" t="s">
        <v>102</v>
      </c>
      <c r="E33" s="45" t="s">
        <v>75</v>
      </c>
      <c r="F33" s="47">
        <f>QUANTITATIVO!D7</f>
        <v>86.05</v>
      </c>
      <c r="G33" s="48"/>
      <c r="H33" s="48"/>
    </row>
    <row r="34" spans="1:10" ht="29.25" outlineLevel="1">
      <c r="A34" s="50" t="s">
        <v>103</v>
      </c>
      <c r="B34" s="45">
        <v>50728</v>
      </c>
      <c r="C34" s="49" t="s">
        <v>104</v>
      </c>
      <c r="D34" s="45" t="s">
        <v>47</v>
      </c>
      <c r="E34" s="45" t="s">
        <v>75</v>
      </c>
      <c r="F34" s="47">
        <f>QUANTITATIVO!C77</f>
        <v>74.010000000000005</v>
      </c>
      <c r="G34" s="48"/>
      <c r="H34" s="48"/>
    </row>
    <row r="35" spans="1:10" ht="39" outlineLevel="1">
      <c r="A35" s="50" t="s">
        <v>105</v>
      </c>
      <c r="B35" s="45">
        <v>90407</v>
      </c>
      <c r="C35" s="49" t="s">
        <v>106</v>
      </c>
      <c r="D35" s="45" t="s">
        <v>57</v>
      </c>
      <c r="E35" s="45" t="s">
        <v>75</v>
      </c>
      <c r="F35" s="47">
        <f>F34</f>
        <v>74.010000000000005</v>
      </c>
      <c r="G35" s="48"/>
      <c r="H35" s="48"/>
    </row>
    <row r="36" spans="1:10" ht="20.100000000000001" customHeight="1">
      <c r="A36" s="42">
        <v>9</v>
      </c>
      <c r="B36" s="76" t="s">
        <v>107</v>
      </c>
      <c r="C36" s="75"/>
      <c r="D36" s="75"/>
      <c r="E36" s="75"/>
      <c r="F36" s="75"/>
      <c r="G36" s="75"/>
      <c r="H36" s="43"/>
    </row>
    <row r="37" spans="1:10" ht="19.5" outlineLevel="1">
      <c r="A37" s="50" t="s">
        <v>108</v>
      </c>
      <c r="B37" s="45" t="s">
        <v>109</v>
      </c>
      <c r="C37" s="49" t="s">
        <v>110</v>
      </c>
      <c r="D37" s="45" t="s">
        <v>57</v>
      </c>
      <c r="E37" s="45" t="s">
        <v>75</v>
      </c>
      <c r="F37" s="47">
        <f>F35+F33</f>
        <v>160.06</v>
      </c>
      <c r="G37" s="48"/>
      <c r="H37" s="48"/>
    </row>
    <row r="38" spans="1:10" ht="20.100000000000001" customHeight="1">
      <c r="A38" s="42">
        <v>10</v>
      </c>
      <c r="B38" s="76" t="s">
        <v>111</v>
      </c>
      <c r="C38" s="75"/>
      <c r="D38" s="75"/>
      <c r="E38" s="75"/>
      <c r="F38" s="75"/>
      <c r="G38" s="75"/>
      <c r="H38" s="43"/>
    </row>
    <row r="39" spans="1:10" outlineLevel="1">
      <c r="A39" s="50" t="s">
        <v>112</v>
      </c>
      <c r="B39" s="45">
        <v>65000028</v>
      </c>
      <c r="C39" s="46" t="s">
        <v>113</v>
      </c>
      <c r="D39" s="45" t="s">
        <v>36</v>
      </c>
      <c r="E39" s="51" t="s">
        <v>37</v>
      </c>
      <c r="F39" s="47">
        <v>125</v>
      </c>
      <c r="G39" s="48"/>
      <c r="H39" s="48"/>
    </row>
    <row r="40" spans="1:10" ht="29.25" outlineLevel="1">
      <c r="A40" s="50" t="s">
        <v>114</v>
      </c>
      <c r="B40" s="45" t="s">
        <v>115</v>
      </c>
      <c r="C40" s="46" t="s">
        <v>116</v>
      </c>
      <c r="D40" s="45" t="s">
        <v>57</v>
      </c>
      <c r="E40" s="51" t="s">
        <v>37</v>
      </c>
      <c r="F40" s="47">
        <v>125</v>
      </c>
      <c r="G40" s="48"/>
      <c r="H40" s="48"/>
    </row>
    <row r="41" spans="1:10" ht="29.25" outlineLevel="1">
      <c r="A41" s="50" t="s">
        <v>117</v>
      </c>
      <c r="B41" s="45" t="s">
        <v>118</v>
      </c>
      <c r="C41" s="49" t="s">
        <v>119</v>
      </c>
      <c r="D41" s="45" t="s">
        <v>120</v>
      </c>
      <c r="E41" s="51" t="s">
        <v>37</v>
      </c>
      <c r="F41" s="47">
        <v>125</v>
      </c>
      <c r="G41" s="48">
        <f>'COMPOSICOES PROPRIAS'!G19</f>
        <v>0</v>
      </c>
      <c r="H41" s="48"/>
    </row>
    <row r="42" spans="1:10" ht="15" customHeight="1">
      <c r="A42" s="52"/>
      <c r="B42" s="52"/>
      <c r="C42" s="52"/>
      <c r="D42" s="52"/>
      <c r="E42" s="52"/>
      <c r="F42" s="77" t="s">
        <v>121</v>
      </c>
      <c r="G42" s="78"/>
      <c r="H42" s="43"/>
      <c r="J42" s="53"/>
    </row>
    <row r="43" spans="1:10" ht="15" customHeight="1">
      <c r="A43" s="52"/>
      <c r="B43" s="52"/>
      <c r="C43" s="52"/>
      <c r="D43" s="52"/>
      <c r="E43" s="52"/>
      <c r="F43" s="77" t="s">
        <v>122</v>
      </c>
      <c r="G43" s="78"/>
      <c r="H43" s="43"/>
      <c r="J43" s="54"/>
    </row>
    <row r="44" spans="1:10" ht="15" customHeight="1">
      <c r="A44" s="52"/>
      <c r="B44" s="52"/>
      <c r="C44" s="52"/>
      <c r="D44" s="52"/>
      <c r="E44" s="52"/>
      <c r="F44" s="77" t="s">
        <v>123</v>
      </c>
      <c r="G44" s="78"/>
      <c r="H44" s="43"/>
      <c r="J44" s="55"/>
    </row>
  </sheetData>
  <mergeCells count="17">
    <mergeCell ref="F43:G43"/>
    <mergeCell ref="F44:G44"/>
    <mergeCell ref="B29:G29"/>
    <mergeCell ref="B32:G32"/>
    <mergeCell ref="B36:G36"/>
    <mergeCell ref="B38:G38"/>
    <mergeCell ref="F42:G42"/>
    <mergeCell ref="B13:G13"/>
    <mergeCell ref="B20:G20"/>
    <mergeCell ref="B22:G22"/>
    <mergeCell ref="B24:G24"/>
    <mergeCell ref="B26:G26"/>
    <mergeCell ref="A1:H1"/>
    <mergeCell ref="A2:F2"/>
    <mergeCell ref="A3:H3"/>
    <mergeCell ref="A4:F4"/>
    <mergeCell ref="B7:G7"/>
  </mergeCells>
  <pageMargins left="0.7" right="0.7" top="0.75" bottom="0.75" header="0.3" footer="0.3"/>
  <pageSetup paperSize="9" scale="74" fitToHeight="0" orientation="portrait" r:id="rId1"/>
  <headerFoot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23"/>
  <sheetViews>
    <sheetView view="pageBreakPreview" zoomScaleNormal="100" zoomScaleSheetLayoutView="100" workbookViewId="0">
      <selection sqref="A1:F1"/>
    </sheetView>
  </sheetViews>
  <sheetFormatPr defaultColWidth="9" defaultRowHeight="15"/>
  <cols>
    <col min="1" max="1" width="7.140625" customWidth="1"/>
    <col min="2" max="2" width="9.28515625" customWidth="1"/>
    <col min="3" max="3" width="68.140625" style="17" customWidth="1"/>
    <col min="4" max="4" width="10.7109375" customWidth="1"/>
    <col min="5" max="5" width="7.140625" customWidth="1"/>
    <col min="6" max="6" width="12.7109375" customWidth="1"/>
    <col min="7" max="7" width="10.42578125" customWidth="1"/>
  </cols>
  <sheetData>
    <row r="1" spans="1:7" ht="38.1" customHeight="1">
      <c r="A1" s="79" t="s">
        <v>0</v>
      </c>
      <c r="B1" s="79"/>
      <c r="C1" s="79"/>
      <c r="D1" s="79"/>
      <c r="E1" s="79"/>
      <c r="F1" s="79"/>
      <c r="G1" s="18"/>
    </row>
    <row r="2" spans="1:7" ht="21.95" customHeight="1">
      <c r="A2" s="66" t="str">
        <f>'ORCAMENTO SINTÉTICO'!A2:F2</f>
        <v xml:space="preserve">OBRA: </v>
      </c>
      <c r="B2" s="67"/>
      <c r="C2" s="67"/>
      <c r="D2" s="67"/>
      <c r="E2" s="1" t="s">
        <v>1</v>
      </c>
      <c r="F2" s="2">
        <f>'ORCAMENTO SINTÉTICO'!H2</f>
        <v>44109</v>
      </c>
    </row>
    <row r="3" spans="1:7" ht="21.95" customHeight="1">
      <c r="A3" s="71" t="s">
        <v>3</v>
      </c>
      <c r="B3" s="72"/>
      <c r="C3" s="72"/>
      <c r="D3" s="72"/>
      <c r="E3" s="72"/>
      <c r="F3" s="72"/>
    </row>
    <row r="4" spans="1:7" ht="21.95" customHeight="1">
      <c r="A4" s="71" t="s">
        <v>3</v>
      </c>
      <c r="B4" s="72"/>
      <c r="C4" s="72"/>
      <c r="D4" s="72"/>
      <c r="E4" s="3" t="s">
        <v>4</v>
      </c>
      <c r="F4" s="4">
        <f>'ORCAMENTO SINTÉTICO'!H4</f>
        <v>0.25</v>
      </c>
    </row>
    <row r="5" spans="1:7" ht="12" customHeight="1">
      <c r="A5" s="19"/>
      <c r="B5" s="19"/>
      <c r="C5" s="20" t="s">
        <v>5</v>
      </c>
      <c r="E5" s="21"/>
      <c r="F5" s="21"/>
    </row>
    <row r="6" spans="1:7" s="14" customFormat="1" ht="20.100000000000001" customHeight="1">
      <c r="A6" s="80" t="s">
        <v>124</v>
      </c>
      <c r="B6" s="81"/>
      <c r="C6" s="81"/>
      <c r="D6" s="81"/>
      <c r="E6" s="81"/>
      <c r="F6" s="82"/>
    </row>
    <row r="7" spans="1:7" s="15" customFormat="1" ht="20.100000000000001" customHeight="1">
      <c r="A7" s="22"/>
      <c r="B7" s="23"/>
      <c r="C7" s="63" t="s">
        <v>125</v>
      </c>
      <c r="D7" s="23">
        <f>C11+C10+C9+C8+C12+C13+C14+C15+C16+C17</f>
        <v>86.05</v>
      </c>
      <c r="E7" s="23" t="s">
        <v>37</v>
      </c>
      <c r="F7" s="24"/>
    </row>
    <row r="8" spans="1:7" s="15" customFormat="1" ht="20.100000000000001" customHeight="1">
      <c r="A8" s="25"/>
      <c r="B8" s="16"/>
      <c r="C8" s="16">
        <v>5.66</v>
      </c>
      <c r="D8" s="16"/>
      <c r="E8" s="16"/>
      <c r="F8" s="26"/>
    </row>
    <row r="9" spans="1:7" s="15" customFormat="1" ht="20.100000000000001" customHeight="1">
      <c r="A9" s="25"/>
      <c r="B9" s="16"/>
      <c r="C9" s="16">
        <v>10.35</v>
      </c>
      <c r="D9" s="16"/>
      <c r="E9" s="16"/>
      <c r="F9" s="26"/>
    </row>
    <row r="10" spans="1:7" s="15" customFormat="1" ht="20.100000000000001" customHeight="1">
      <c r="A10" s="25"/>
      <c r="B10" s="16"/>
      <c r="C10" s="16">
        <v>13.75</v>
      </c>
      <c r="D10" s="16"/>
      <c r="E10" s="16"/>
      <c r="F10" s="26"/>
    </row>
    <row r="11" spans="1:7" s="15" customFormat="1" ht="20.100000000000001" customHeight="1">
      <c r="A11" s="25"/>
      <c r="B11" s="16"/>
      <c r="C11" s="16">
        <v>1.36</v>
      </c>
      <c r="D11" s="16"/>
      <c r="E11" s="16"/>
      <c r="F11" s="26"/>
    </row>
    <row r="12" spans="1:7" s="15" customFormat="1" ht="20.100000000000001" customHeight="1">
      <c r="A12" s="25"/>
      <c r="B12" s="16"/>
      <c r="C12" s="16">
        <v>2.36</v>
      </c>
      <c r="D12" s="16"/>
      <c r="E12" s="16"/>
      <c r="F12" s="26"/>
    </row>
    <row r="13" spans="1:7" s="15" customFormat="1" ht="20.100000000000001" customHeight="1">
      <c r="A13" s="25"/>
      <c r="B13" s="16"/>
      <c r="C13" s="16">
        <v>2.66</v>
      </c>
      <c r="D13" s="16"/>
      <c r="E13" s="16"/>
      <c r="F13" s="26"/>
    </row>
    <row r="14" spans="1:7" s="15" customFormat="1" ht="20.100000000000001" customHeight="1">
      <c r="A14" s="25"/>
      <c r="B14" s="16"/>
      <c r="C14" s="16">
        <v>11.79</v>
      </c>
      <c r="D14" s="16"/>
      <c r="E14" s="16"/>
      <c r="F14" s="26"/>
    </row>
    <row r="15" spans="1:7" s="15" customFormat="1" ht="20.100000000000001" customHeight="1">
      <c r="A15" s="25"/>
      <c r="B15" s="16"/>
      <c r="C15" s="16">
        <v>10.87</v>
      </c>
      <c r="D15" s="16"/>
      <c r="E15" s="16"/>
      <c r="F15" s="26"/>
    </row>
    <row r="16" spans="1:7" s="15" customFormat="1" ht="20.100000000000001" customHeight="1">
      <c r="A16" s="25"/>
      <c r="B16" s="16"/>
      <c r="C16" s="16">
        <v>11.67</v>
      </c>
      <c r="D16" s="16"/>
      <c r="E16" s="16"/>
      <c r="F16" s="26"/>
    </row>
    <row r="17" spans="1:6" s="15" customFormat="1" ht="20.100000000000001" customHeight="1">
      <c r="A17" s="25"/>
      <c r="B17" s="16"/>
      <c r="C17" s="16">
        <v>15.58</v>
      </c>
      <c r="D17" s="16"/>
      <c r="E17" s="16"/>
      <c r="F17" s="26"/>
    </row>
    <row r="18" spans="1:6" s="15" customFormat="1" ht="20.100000000000001" customHeight="1">
      <c r="A18" s="27"/>
      <c r="B18" s="28"/>
      <c r="C18" s="28"/>
      <c r="D18" s="28"/>
      <c r="E18" s="28"/>
      <c r="F18" s="29"/>
    </row>
    <row r="19" spans="1:6" s="15" customFormat="1" ht="20.100000000000001" customHeight="1">
      <c r="A19" s="16"/>
      <c r="B19" s="16"/>
      <c r="C19" s="16"/>
      <c r="D19" s="16"/>
      <c r="E19" s="16"/>
      <c r="F19" s="16"/>
    </row>
    <row r="20" spans="1:6" s="15" customFormat="1" ht="20.100000000000001" customHeight="1">
      <c r="A20" s="83" t="s">
        <v>126</v>
      </c>
      <c r="B20" s="84"/>
      <c r="C20" s="84"/>
      <c r="D20" s="84"/>
      <c r="E20" s="84"/>
      <c r="F20" s="85"/>
    </row>
    <row r="21" spans="1:6" s="15" customFormat="1" ht="20.100000000000001" customHeight="1">
      <c r="A21" s="30"/>
      <c r="B21" s="31"/>
      <c r="C21" s="16" t="s">
        <v>127</v>
      </c>
      <c r="D21" s="32">
        <f>0.12*(C22+C23+C24+C25+C26+C27)</f>
        <v>8.8811999999999998</v>
      </c>
      <c r="E21" s="31" t="s">
        <v>128</v>
      </c>
      <c r="F21" s="33"/>
    </row>
    <row r="22" spans="1:6" s="15" customFormat="1" ht="20.100000000000001" customHeight="1">
      <c r="A22" s="25"/>
      <c r="B22" s="16"/>
      <c r="C22" s="16">
        <v>10.35</v>
      </c>
      <c r="D22" s="16"/>
      <c r="E22" s="16"/>
      <c r="F22" s="26"/>
    </row>
    <row r="23" spans="1:6" s="15" customFormat="1" ht="20.100000000000001" customHeight="1">
      <c r="A23" s="25"/>
      <c r="B23" s="16"/>
      <c r="C23" s="16">
        <v>13.75</v>
      </c>
      <c r="D23" s="16"/>
      <c r="E23" s="16"/>
      <c r="F23" s="26"/>
    </row>
    <row r="24" spans="1:6" s="15" customFormat="1" ht="20.100000000000001" customHeight="1">
      <c r="A24" s="25"/>
      <c r="B24" s="16"/>
      <c r="C24" s="16">
        <v>11.79</v>
      </c>
      <c r="D24" s="16"/>
      <c r="E24" s="16"/>
      <c r="F24" s="26"/>
    </row>
    <row r="25" spans="1:6" s="15" customFormat="1" ht="20.100000000000001" customHeight="1">
      <c r="A25" s="25"/>
      <c r="B25" s="16"/>
      <c r="C25" s="16">
        <v>10.87</v>
      </c>
      <c r="D25" s="16"/>
      <c r="E25" s="16"/>
      <c r="F25" s="26"/>
    </row>
    <row r="26" spans="1:6" s="15" customFormat="1" ht="20.100000000000001" customHeight="1">
      <c r="A26" s="25"/>
      <c r="B26" s="16"/>
      <c r="C26" s="16">
        <v>11.67</v>
      </c>
      <c r="D26" s="16"/>
      <c r="E26" s="16"/>
      <c r="F26" s="26"/>
    </row>
    <row r="27" spans="1:6" s="15" customFormat="1" ht="20.100000000000001" customHeight="1">
      <c r="A27" s="27"/>
      <c r="B27" s="28"/>
      <c r="C27" s="28">
        <v>15.58</v>
      </c>
      <c r="D27" s="28"/>
      <c r="E27" s="28"/>
      <c r="F27" s="29"/>
    </row>
    <row r="28" spans="1:6" s="15" customFormat="1" ht="20.100000000000001" customHeight="1">
      <c r="A28" s="16"/>
      <c r="B28" s="16"/>
      <c r="C28" s="16"/>
      <c r="D28" s="16"/>
      <c r="E28" s="16"/>
      <c r="F28" s="16"/>
    </row>
    <row r="29" spans="1:6" s="15" customFormat="1" ht="20.100000000000001" customHeight="1">
      <c r="A29" s="80" t="s">
        <v>129</v>
      </c>
      <c r="B29" s="81"/>
      <c r="C29" s="81"/>
      <c r="D29" s="81"/>
      <c r="E29" s="81"/>
      <c r="F29" s="82"/>
    </row>
    <row r="30" spans="1:6" s="15" customFormat="1" ht="20.100000000000001" customHeight="1">
      <c r="A30" s="22"/>
      <c r="B30" s="23"/>
      <c r="C30" s="63" t="s">
        <v>125</v>
      </c>
      <c r="D30" s="23">
        <f>C34+C33+C32+C31+C35+C36+C37+C38+C39+C40</f>
        <v>86.05</v>
      </c>
      <c r="E30" s="23" t="s">
        <v>37</v>
      </c>
      <c r="F30" s="24"/>
    </row>
    <row r="31" spans="1:6" s="15" customFormat="1" ht="20.100000000000001" customHeight="1">
      <c r="A31" s="25"/>
      <c r="B31" s="16"/>
      <c r="C31" s="16">
        <v>5.66</v>
      </c>
      <c r="D31" s="16">
        <f>D30*3</f>
        <v>258.14999999999998</v>
      </c>
      <c r="E31" s="16" t="s">
        <v>128</v>
      </c>
      <c r="F31" s="26"/>
    </row>
    <row r="32" spans="1:6" s="15" customFormat="1" ht="20.100000000000001" customHeight="1">
      <c r="A32" s="25"/>
      <c r="B32" s="16"/>
      <c r="C32" s="16">
        <v>10.35</v>
      </c>
      <c r="D32" s="16"/>
      <c r="E32" s="16"/>
      <c r="F32" s="26"/>
    </row>
    <row r="33" spans="1:6" s="15" customFormat="1" ht="20.100000000000001" customHeight="1">
      <c r="A33" s="25"/>
      <c r="B33" s="16"/>
      <c r="C33" s="16">
        <v>13.75</v>
      </c>
      <c r="D33" s="16"/>
      <c r="E33" s="16"/>
      <c r="F33" s="26"/>
    </row>
    <row r="34" spans="1:6" s="15" customFormat="1" ht="20.100000000000001" customHeight="1">
      <c r="A34" s="25"/>
      <c r="B34" s="16"/>
      <c r="C34" s="16">
        <v>1.36</v>
      </c>
      <c r="D34" s="16"/>
      <c r="E34" s="16"/>
      <c r="F34" s="26"/>
    </row>
    <row r="35" spans="1:6" s="15" customFormat="1" ht="20.100000000000001" customHeight="1">
      <c r="A35" s="25"/>
      <c r="B35" s="16"/>
      <c r="C35" s="16">
        <v>2.36</v>
      </c>
      <c r="D35" s="16"/>
      <c r="E35" s="16"/>
      <c r="F35" s="26"/>
    </row>
    <row r="36" spans="1:6" s="15" customFormat="1" ht="20.100000000000001" customHeight="1">
      <c r="A36" s="25"/>
      <c r="B36" s="16"/>
      <c r="C36" s="16">
        <v>2.66</v>
      </c>
      <c r="D36" s="16"/>
      <c r="E36" s="16"/>
      <c r="F36" s="26"/>
    </row>
    <row r="37" spans="1:6" s="15" customFormat="1" ht="20.100000000000001" customHeight="1">
      <c r="A37" s="25"/>
      <c r="B37" s="16"/>
      <c r="C37" s="16">
        <v>11.79</v>
      </c>
      <c r="D37" s="16"/>
      <c r="E37" s="16"/>
      <c r="F37" s="26"/>
    </row>
    <row r="38" spans="1:6" s="15" customFormat="1" ht="20.100000000000001" customHeight="1">
      <c r="A38" s="25"/>
      <c r="B38" s="16"/>
      <c r="C38" s="16">
        <v>10.87</v>
      </c>
      <c r="D38" s="16"/>
      <c r="E38" s="16"/>
      <c r="F38" s="26"/>
    </row>
    <row r="39" spans="1:6" s="15" customFormat="1" ht="20.100000000000001" customHeight="1">
      <c r="A39" s="25"/>
      <c r="B39" s="16"/>
      <c r="C39" s="16">
        <v>11.67</v>
      </c>
      <c r="D39" s="16"/>
      <c r="E39" s="16"/>
      <c r="F39" s="26"/>
    </row>
    <row r="40" spans="1:6" s="15" customFormat="1" ht="20.100000000000001" customHeight="1">
      <c r="A40" s="25"/>
      <c r="B40" s="16"/>
      <c r="C40" s="16">
        <v>15.58</v>
      </c>
      <c r="D40" s="16"/>
      <c r="E40" s="16"/>
      <c r="F40" s="26"/>
    </row>
    <row r="41" spans="1:6" s="15" customFormat="1" ht="20.100000000000001" customHeight="1">
      <c r="A41" s="27"/>
      <c r="B41" s="28"/>
      <c r="C41" s="28"/>
      <c r="D41" s="28"/>
      <c r="E41" s="28"/>
      <c r="F41" s="29"/>
    </row>
    <row r="42" spans="1:6" s="15" customFormat="1" ht="20.100000000000001" customHeight="1">
      <c r="A42" s="16"/>
      <c r="B42" s="16"/>
      <c r="C42" s="16"/>
      <c r="D42" s="16"/>
      <c r="E42" s="16"/>
      <c r="F42" s="16"/>
    </row>
    <row r="43" spans="1:6" s="15" customFormat="1" ht="20.100000000000001" customHeight="1">
      <c r="A43" s="80" t="s">
        <v>130</v>
      </c>
      <c r="B43" s="81"/>
      <c r="C43" s="81"/>
      <c r="D43" s="81"/>
      <c r="E43" s="81"/>
      <c r="F43" s="82"/>
    </row>
    <row r="44" spans="1:6" s="15" customFormat="1" ht="20.100000000000001" customHeight="1">
      <c r="A44" s="22"/>
      <c r="B44" s="23"/>
      <c r="C44" s="63" t="s">
        <v>131</v>
      </c>
      <c r="D44" s="34">
        <f>0.12*(C45+C46+C47+C48+C49+C50)</f>
        <v>8.8811999999999998</v>
      </c>
      <c r="E44" s="23" t="s">
        <v>128</v>
      </c>
      <c r="F44" s="24"/>
    </row>
    <row r="45" spans="1:6" s="15" customFormat="1" ht="20.100000000000001" customHeight="1">
      <c r="A45" s="25"/>
      <c r="B45" s="16"/>
      <c r="C45" s="16">
        <v>10.35</v>
      </c>
      <c r="D45" s="16"/>
      <c r="E45" s="16"/>
      <c r="F45" s="26"/>
    </row>
    <row r="46" spans="1:6" s="15" customFormat="1" ht="20.100000000000001" customHeight="1">
      <c r="A46" s="25"/>
      <c r="B46" s="16"/>
      <c r="C46" s="16">
        <v>13.75</v>
      </c>
      <c r="D46" s="16"/>
      <c r="E46" s="16"/>
      <c r="F46" s="26"/>
    </row>
    <row r="47" spans="1:6" s="15" customFormat="1" ht="20.100000000000001" customHeight="1">
      <c r="A47" s="25"/>
      <c r="B47" s="16"/>
      <c r="C47" s="16">
        <v>11.79</v>
      </c>
      <c r="D47" s="16"/>
      <c r="E47" s="16"/>
      <c r="F47" s="26"/>
    </row>
    <row r="48" spans="1:6" s="15" customFormat="1" ht="20.100000000000001" customHeight="1">
      <c r="A48" s="25"/>
      <c r="B48" s="16"/>
      <c r="C48" s="16">
        <v>10.87</v>
      </c>
      <c r="D48" s="16"/>
      <c r="E48" s="16"/>
      <c r="F48" s="26"/>
    </row>
    <row r="49" spans="1:6" s="15" customFormat="1" ht="20.100000000000001" customHeight="1">
      <c r="A49" s="25"/>
      <c r="B49" s="16"/>
      <c r="C49" s="16">
        <v>11.67</v>
      </c>
      <c r="D49" s="16"/>
      <c r="E49" s="16"/>
      <c r="F49" s="26"/>
    </row>
    <row r="50" spans="1:6" s="15" customFormat="1" ht="20.100000000000001" customHeight="1">
      <c r="A50" s="25"/>
      <c r="B50" s="16"/>
      <c r="C50" s="16">
        <v>15.58</v>
      </c>
      <c r="D50" s="16"/>
      <c r="E50" s="16"/>
      <c r="F50" s="26"/>
    </row>
    <row r="51" spans="1:6" s="15" customFormat="1" ht="20.100000000000001" customHeight="1">
      <c r="A51" s="25"/>
      <c r="B51" s="16"/>
      <c r="C51" s="16"/>
      <c r="D51" s="16"/>
      <c r="E51" s="16"/>
      <c r="F51" s="26"/>
    </row>
    <row r="52" spans="1:6" s="15" customFormat="1" ht="20.100000000000001" customHeight="1">
      <c r="A52" s="25"/>
      <c r="B52" s="16"/>
      <c r="C52" s="64" t="s">
        <v>132</v>
      </c>
      <c r="D52" s="16">
        <f>(0.4*0.12)*(C53+C54+C55+C56)</f>
        <v>0.60960000000000003</v>
      </c>
      <c r="E52" s="16" t="s">
        <v>128</v>
      </c>
      <c r="F52" s="26"/>
    </row>
    <row r="53" spans="1:6" s="15" customFormat="1" ht="20.100000000000001" customHeight="1">
      <c r="A53" s="25"/>
      <c r="B53" s="16"/>
      <c r="C53" s="16">
        <v>3.15</v>
      </c>
      <c r="D53" s="16"/>
      <c r="E53" s="16"/>
      <c r="F53" s="26"/>
    </row>
    <row r="54" spans="1:6" s="15" customFormat="1" ht="20.100000000000001" customHeight="1">
      <c r="A54" s="25"/>
      <c r="B54" s="16"/>
      <c r="C54" s="16">
        <v>3.2</v>
      </c>
      <c r="D54" s="16"/>
      <c r="E54" s="16"/>
      <c r="F54" s="26"/>
    </row>
    <row r="55" spans="1:6" s="15" customFormat="1" ht="20.100000000000001" customHeight="1">
      <c r="A55" s="25"/>
      <c r="B55" s="16"/>
      <c r="C55" s="16">
        <v>3.15</v>
      </c>
      <c r="D55" s="16"/>
      <c r="E55" s="16"/>
      <c r="F55" s="26"/>
    </row>
    <row r="56" spans="1:6" s="15" customFormat="1" ht="20.100000000000001" customHeight="1">
      <c r="A56" s="27"/>
      <c r="B56" s="28"/>
      <c r="C56" s="28">
        <v>3.2</v>
      </c>
      <c r="D56" s="28"/>
      <c r="E56" s="28"/>
      <c r="F56" s="29"/>
    </row>
    <row r="57" spans="1:6" s="15" customFormat="1" ht="20.100000000000001" customHeight="1">
      <c r="A57" s="16"/>
      <c r="B57" s="16"/>
      <c r="C57" s="16"/>
      <c r="D57" s="16"/>
      <c r="E57" s="16"/>
      <c r="F57" s="16"/>
    </row>
    <row r="58" spans="1:6" s="15" customFormat="1" ht="20.100000000000001" customHeight="1">
      <c r="A58" s="80" t="s">
        <v>133</v>
      </c>
      <c r="B58" s="81"/>
      <c r="C58" s="81"/>
      <c r="D58" s="81"/>
      <c r="E58" s="81"/>
      <c r="F58" s="82"/>
    </row>
    <row r="59" spans="1:6" s="15" customFormat="1" ht="20.100000000000001" customHeight="1">
      <c r="A59" s="22"/>
      <c r="B59" s="23"/>
      <c r="C59" s="63" t="s">
        <v>131</v>
      </c>
      <c r="D59" s="34">
        <f>0.396*(C60+C61+C62+C63+C64+C65+C66+C67+C68+C69+C70+C71+C72+C73+C74)</f>
        <v>460.35</v>
      </c>
      <c r="E59" s="23" t="s">
        <v>134</v>
      </c>
      <c r="F59" s="24"/>
    </row>
    <row r="60" spans="1:6" s="15" customFormat="1" ht="20.100000000000001" customHeight="1">
      <c r="A60" s="25"/>
      <c r="B60" s="16"/>
      <c r="C60" s="16">
        <v>104.4</v>
      </c>
      <c r="D60" s="16"/>
      <c r="E60" s="16"/>
      <c r="F60" s="26"/>
    </row>
    <row r="61" spans="1:6" s="15" customFormat="1" ht="20.100000000000001" customHeight="1">
      <c r="A61" s="25"/>
      <c r="B61" s="16"/>
      <c r="C61" s="16">
        <f>23*4.6</f>
        <v>105.8</v>
      </c>
      <c r="D61" s="16"/>
      <c r="E61" s="16"/>
      <c r="F61" s="26"/>
    </row>
    <row r="62" spans="1:6" s="15" customFormat="1" ht="20.100000000000001" customHeight="1">
      <c r="A62" s="25"/>
      <c r="B62" s="16"/>
      <c r="C62" s="16">
        <f>29*2.2</f>
        <v>63.800000000000004</v>
      </c>
      <c r="D62" s="16"/>
      <c r="E62" s="16"/>
      <c r="F62" s="26"/>
    </row>
    <row r="63" spans="1:6" s="15" customFormat="1" ht="20.100000000000001" customHeight="1">
      <c r="A63" s="25"/>
      <c r="B63" s="16"/>
      <c r="C63" s="16">
        <v>78.3</v>
      </c>
      <c r="D63" s="16"/>
      <c r="E63" s="16"/>
      <c r="F63" s="26"/>
    </row>
    <row r="64" spans="1:6" s="15" customFormat="1" ht="20.100000000000001" customHeight="1">
      <c r="A64" s="25"/>
      <c r="B64" s="16"/>
      <c r="C64" s="16">
        <f>16*4.6</f>
        <v>73.599999999999994</v>
      </c>
      <c r="D64" s="16"/>
      <c r="E64" s="16"/>
      <c r="F64" s="26"/>
    </row>
    <row r="65" spans="1:6" s="15" customFormat="1" ht="20.100000000000001" customHeight="1">
      <c r="A65" s="25"/>
      <c r="B65" s="16"/>
      <c r="C65" s="16">
        <f>25*3.35</f>
        <v>83.75</v>
      </c>
      <c r="D65" s="16"/>
      <c r="E65" s="16"/>
      <c r="F65" s="26"/>
    </row>
    <row r="66" spans="1:6" s="15" customFormat="1" ht="20.100000000000001" customHeight="1">
      <c r="A66" s="25"/>
      <c r="B66" s="16"/>
      <c r="C66" s="16">
        <f>22*3.35</f>
        <v>73.7</v>
      </c>
      <c r="D66" s="16"/>
      <c r="E66" s="16"/>
      <c r="F66" s="26"/>
    </row>
    <row r="67" spans="1:6" s="15" customFormat="1" ht="20.100000000000001" customHeight="1">
      <c r="A67" s="25"/>
      <c r="B67" s="16"/>
      <c r="C67" s="16">
        <f>25*2.2</f>
        <v>55.000000000000007</v>
      </c>
      <c r="D67" s="16"/>
      <c r="E67" s="16"/>
      <c r="F67" s="26"/>
    </row>
    <row r="68" spans="1:6" s="15" customFormat="1" ht="20.100000000000001" customHeight="1">
      <c r="A68" s="25"/>
      <c r="B68" s="16"/>
      <c r="C68" s="16">
        <f>25*3.35</f>
        <v>83.75</v>
      </c>
      <c r="D68" s="16"/>
      <c r="E68" s="16"/>
      <c r="F68" s="26"/>
    </row>
    <row r="69" spans="1:6" s="15" customFormat="1" ht="20.100000000000001" customHeight="1">
      <c r="A69" s="25"/>
      <c r="B69" s="16"/>
      <c r="C69" s="16">
        <f>24*3.15</f>
        <v>75.599999999999994</v>
      </c>
      <c r="D69" s="16"/>
      <c r="E69" s="16"/>
      <c r="F69" s="26"/>
    </row>
    <row r="70" spans="1:6" s="15" customFormat="1" ht="20.100000000000001" customHeight="1">
      <c r="A70" s="25"/>
      <c r="B70" s="16"/>
      <c r="C70" s="16">
        <f>25*3.55</f>
        <v>88.75</v>
      </c>
      <c r="D70" s="16"/>
      <c r="E70" s="16"/>
      <c r="F70" s="26"/>
    </row>
    <row r="71" spans="1:6" s="15" customFormat="1" ht="20.100000000000001" customHeight="1">
      <c r="A71" s="25"/>
      <c r="B71" s="16"/>
      <c r="C71" s="16">
        <f>23*1.85</f>
        <v>42.550000000000004</v>
      </c>
      <c r="D71" s="16"/>
      <c r="E71" s="16"/>
      <c r="F71" s="26"/>
    </row>
    <row r="72" spans="1:6" s="15" customFormat="1" ht="20.100000000000001" customHeight="1">
      <c r="A72" s="25"/>
      <c r="B72" s="16"/>
      <c r="C72" s="16">
        <f>14*3.25</f>
        <v>45.5</v>
      </c>
      <c r="D72" s="16"/>
      <c r="E72" s="16"/>
      <c r="F72" s="26"/>
    </row>
    <row r="73" spans="1:6" s="15" customFormat="1" ht="20.100000000000001" customHeight="1">
      <c r="A73" s="25"/>
      <c r="B73" s="16"/>
      <c r="C73" s="16">
        <f>22*4.25</f>
        <v>93.5</v>
      </c>
      <c r="D73" s="16"/>
      <c r="E73" s="16"/>
      <c r="F73" s="26"/>
    </row>
    <row r="74" spans="1:6" s="15" customFormat="1" ht="20.100000000000001" customHeight="1">
      <c r="A74" s="25"/>
      <c r="B74" s="16"/>
      <c r="C74" s="16">
        <f>30*3.15</f>
        <v>94.5</v>
      </c>
      <c r="D74" s="16"/>
      <c r="E74" s="16"/>
      <c r="F74" s="26"/>
    </row>
    <row r="75" spans="1:6" s="15" customFormat="1" ht="20.100000000000001" customHeight="1">
      <c r="A75" s="25"/>
      <c r="B75" s="16"/>
      <c r="C75" s="16"/>
      <c r="D75" s="16"/>
      <c r="E75" s="16"/>
      <c r="F75" s="26"/>
    </row>
    <row r="76" spans="1:6" s="15" customFormat="1" ht="20.100000000000001" customHeight="1">
      <c r="A76" s="25"/>
      <c r="B76" s="16"/>
      <c r="C76" s="64" t="s">
        <v>135</v>
      </c>
      <c r="D76" s="35">
        <f>1.42*C77</f>
        <v>105.0942</v>
      </c>
      <c r="E76" s="16" t="s">
        <v>134</v>
      </c>
      <c r="F76" s="26"/>
    </row>
    <row r="77" spans="1:6" s="15" customFormat="1" ht="20.100000000000001" customHeight="1">
      <c r="A77" s="25"/>
      <c r="B77" s="16"/>
      <c r="C77" s="16">
        <f>C45+C46+C47+C48+C49+C50</f>
        <v>74.010000000000005</v>
      </c>
      <c r="D77" s="16"/>
      <c r="E77" s="16"/>
      <c r="F77" s="26"/>
    </row>
    <row r="78" spans="1:6" s="15" customFormat="1" ht="20.100000000000001" customHeight="1">
      <c r="A78" s="25"/>
      <c r="B78" s="16"/>
      <c r="C78" s="16"/>
      <c r="D78" s="16"/>
      <c r="E78" s="16"/>
      <c r="F78" s="26"/>
    </row>
    <row r="79" spans="1:6" s="15" customFormat="1" ht="20.100000000000001" customHeight="1">
      <c r="A79" s="25"/>
      <c r="B79" s="16"/>
      <c r="C79" s="64" t="s">
        <v>136</v>
      </c>
      <c r="D79" s="16"/>
      <c r="E79" s="16"/>
      <c r="F79" s="26"/>
    </row>
    <row r="80" spans="1:6" s="15" customFormat="1" ht="20.100000000000001" customHeight="1">
      <c r="A80" s="25"/>
      <c r="B80" s="16"/>
      <c r="C80" s="16">
        <f>6*(C56+C55+C54+C53)</f>
        <v>76.2</v>
      </c>
      <c r="D80" s="16">
        <f>0.396*C80</f>
        <v>30.175200000000004</v>
      </c>
      <c r="E80" s="16" t="s">
        <v>134</v>
      </c>
      <c r="F80" s="26"/>
    </row>
    <row r="81" spans="1:6" s="15" customFormat="1" ht="20.100000000000001" customHeight="1">
      <c r="A81" s="25"/>
      <c r="B81" s="16"/>
      <c r="C81" s="16">
        <f>(0.35+0.35+0.1+0.1+0.1)*((C80)/0.15)</f>
        <v>508</v>
      </c>
      <c r="D81" s="16">
        <f>C81*0.154</f>
        <v>78.231999999999999</v>
      </c>
      <c r="E81" s="16" t="s">
        <v>134</v>
      </c>
      <c r="F81" s="26"/>
    </row>
    <row r="82" spans="1:6" s="15" customFormat="1" ht="20.100000000000001" customHeight="1">
      <c r="A82" s="27"/>
      <c r="B82" s="28"/>
      <c r="C82" s="28"/>
      <c r="D82" s="28"/>
      <c r="E82" s="28"/>
      <c r="F82" s="29"/>
    </row>
    <row r="83" spans="1:6" s="15" customFormat="1" ht="20.100000000000001" customHeight="1">
      <c r="A83" s="16"/>
      <c r="B83" s="16"/>
      <c r="C83" s="16"/>
      <c r="D83" s="16"/>
      <c r="E83" s="16"/>
      <c r="F83" s="16"/>
    </row>
    <row r="84" spans="1:6" s="15" customFormat="1" ht="20.100000000000001" customHeight="1">
      <c r="A84" s="16"/>
      <c r="B84" s="16"/>
      <c r="C84" s="16"/>
      <c r="D84" s="16"/>
      <c r="E84" s="16"/>
      <c r="F84" s="16"/>
    </row>
    <row r="85" spans="1:6" s="15" customFormat="1" ht="20.100000000000001" customHeight="1">
      <c r="A85" s="16"/>
      <c r="B85" s="16"/>
      <c r="C85" s="16"/>
      <c r="D85" s="16"/>
      <c r="E85" s="16"/>
      <c r="F85" s="16"/>
    </row>
    <row r="86" spans="1:6" s="15" customFormat="1" ht="20.100000000000001" customHeight="1">
      <c r="A86" s="16"/>
      <c r="B86" s="16"/>
      <c r="C86" s="16"/>
      <c r="D86" s="16"/>
      <c r="E86" s="16"/>
      <c r="F86" s="16"/>
    </row>
    <row r="87" spans="1:6" s="15" customFormat="1" ht="20.100000000000001" customHeight="1">
      <c r="A87" s="16"/>
      <c r="B87" s="16"/>
      <c r="C87" s="16"/>
      <c r="D87" s="16"/>
      <c r="E87" s="16"/>
      <c r="F87" s="16"/>
    </row>
    <row r="88" spans="1:6" s="15" customFormat="1" ht="20.100000000000001" customHeight="1">
      <c r="A88" s="16"/>
      <c r="B88" s="16"/>
      <c r="C88" s="16"/>
      <c r="D88" s="16"/>
      <c r="E88" s="16"/>
      <c r="F88" s="16"/>
    </row>
    <row r="89" spans="1:6" s="15" customFormat="1" ht="20.100000000000001" customHeight="1">
      <c r="A89" s="16"/>
      <c r="B89" s="16"/>
      <c r="C89" s="16"/>
      <c r="D89" s="16"/>
      <c r="E89" s="16"/>
      <c r="F89" s="16"/>
    </row>
    <row r="90" spans="1:6" s="15" customFormat="1" ht="20.100000000000001" customHeight="1">
      <c r="A90" s="16"/>
      <c r="B90" s="16"/>
      <c r="C90" s="16"/>
      <c r="D90" s="16"/>
      <c r="E90" s="16"/>
      <c r="F90" s="16"/>
    </row>
    <row r="91" spans="1:6" s="15" customFormat="1" ht="20.100000000000001" customHeight="1">
      <c r="A91" s="16"/>
      <c r="B91" s="16"/>
      <c r="C91" s="16"/>
      <c r="D91" s="16"/>
      <c r="E91" s="16"/>
      <c r="F91" s="16"/>
    </row>
    <row r="92" spans="1:6" s="15" customFormat="1" ht="20.100000000000001" customHeight="1">
      <c r="A92" s="16"/>
      <c r="B92" s="16"/>
      <c r="C92" s="16"/>
      <c r="D92" s="16"/>
      <c r="E92" s="16"/>
      <c r="F92" s="16"/>
    </row>
    <row r="93" spans="1:6" s="15" customFormat="1" ht="20.100000000000001" customHeight="1">
      <c r="A93" s="16"/>
      <c r="B93" s="16"/>
      <c r="C93" s="16"/>
      <c r="D93" s="16"/>
      <c r="E93" s="16"/>
      <c r="F93" s="16"/>
    </row>
    <row r="94" spans="1:6" s="15" customFormat="1" ht="20.100000000000001" customHeight="1">
      <c r="A94" s="16"/>
      <c r="B94" s="16"/>
      <c r="C94" s="16"/>
      <c r="D94" s="16"/>
      <c r="E94" s="16"/>
      <c r="F94" s="16"/>
    </row>
    <row r="95" spans="1:6" s="15" customFormat="1" ht="20.100000000000001" customHeight="1">
      <c r="A95" s="16"/>
      <c r="B95" s="16"/>
      <c r="C95" s="16"/>
      <c r="D95" s="16"/>
      <c r="E95" s="16"/>
      <c r="F95" s="16"/>
    </row>
    <row r="96" spans="1:6" s="15" customFormat="1" ht="20.100000000000001" customHeight="1">
      <c r="A96" s="16"/>
      <c r="B96" s="16"/>
      <c r="C96" s="16"/>
      <c r="D96" s="16"/>
      <c r="E96" s="16"/>
      <c r="F96" s="16"/>
    </row>
    <row r="97" spans="1:6" s="15" customFormat="1" ht="20.100000000000001" customHeight="1">
      <c r="A97" s="16"/>
      <c r="B97" s="16"/>
      <c r="C97" s="16"/>
      <c r="D97" s="16"/>
      <c r="E97" s="16"/>
      <c r="F97" s="16"/>
    </row>
    <row r="98" spans="1:6" s="15" customFormat="1" ht="20.100000000000001" customHeight="1">
      <c r="A98" s="16"/>
      <c r="B98" s="16"/>
      <c r="C98" s="16"/>
      <c r="D98" s="16"/>
      <c r="E98" s="16"/>
      <c r="F98" s="16"/>
    </row>
    <row r="99" spans="1:6" s="15" customFormat="1" ht="20.100000000000001" customHeight="1">
      <c r="A99" s="16"/>
      <c r="B99" s="16"/>
      <c r="C99" s="16"/>
      <c r="D99" s="16"/>
      <c r="E99" s="16"/>
      <c r="F99" s="16"/>
    </row>
    <row r="100" spans="1:6" s="15" customFormat="1" ht="20.100000000000001" customHeight="1">
      <c r="A100" s="16"/>
      <c r="B100" s="16"/>
      <c r="C100" s="16"/>
      <c r="D100" s="16"/>
      <c r="E100" s="16"/>
      <c r="F100" s="16"/>
    </row>
    <row r="101" spans="1:6" s="15" customFormat="1" ht="20.100000000000001" customHeight="1">
      <c r="A101" s="16"/>
      <c r="B101" s="16"/>
      <c r="C101" s="16"/>
      <c r="D101" s="16"/>
      <c r="E101" s="16"/>
      <c r="F101" s="16"/>
    </row>
    <row r="102" spans="1:6" s="15" customFormat="1" ht="20.100000000000001" customHeight="1">
      <c r="A102" s="16"/>
      <c r="B102" s="16"/>
      <c r="C102" s="16"/>
      <c r="D102" s="16"/>
      <c r="E102" s="16"/>
      <c r="F102" s="16"/>
    </row>
    <row r="103" spans="1:6" s="15" customFormat="1" ht="20.100000000000001" customHeight="1">
      <c r="A103" s="16"/>
      <c r="B103" s="16"/>
      <c r="C103" s="16"/>
      <c r="D103" s="16"/>
      <c r="E103" s="16"/>
      <c r="F103" s="16"/>
    </row>
    <row r="104" spans="1:6" s="15" customFormat="1" ht="20.100000000000001" customHeight="1">
      <c r="A104" s="16"/>
      <c r="B104" s="16"/>
      <c r="C104" s="16"/>
      <c r="D104" s="16"/>
      <c r="E104" s="16"/>
      <c r="F104" s="16"/>
    </row>
    <row r="105" spans="1:6" s="15" customFormat="1" ht="20.100000000000001" customHeight="1">
      <c r="A105" s="16"/>
      <c r="B105" s="16"/>
      <c r="C105" s="16"/>
      <c r="D105" s="16"/>
      <c r="E105" s="16"/>
      <c r="F105" s="16"/>
    </row>
    <row r="106" spans="1:6" s="15" customFormat="1" ht="20.100000000000001" customHeight="1">
      <c r="A106" s="16"/>
      <c r="B106" s="16"/>
      <c r="C106" s="16"/>
      <c r="D106" s="16"/>
      <c r="E106" s="16"/>
      <c r="F106" s="16"/>
    </row>
    <row r="107" spans="1:6" s="15" customFormat="1" ht="20.100000000000001" customHeight="1">
      <c r="A107" s="16"/>
      <c r="B107" s="16"/>
      <c r="C107" s="16"/>
      <c r="D107" s="16"/>
      <c r="E107" s="16"/>
      <c r="F107" s="16"/>
    </row>
    <row r="108" spans="1:6" s="15" customFormat="1" ht="20.100000000000001" customHeight="1">
      <c r="A108" s="16"/>
      <c r="B108" s="16"/>
      <c r="C108" s="16"/>
      <c r="D108" s="16"/>
      <c r="E108" s="16"/>
      <c r="F108" s="16"/>
    </row>
    <row r="109" spans="1:6" s="15" customFormat="1" ht="20.100000000000001" customHeight="1">
      <c r="A109" s="16"/>
      <c r="B109" s="16"/>
      <c r="C109" s="16"/>
      <c r="D109" s="16"/>
      <c r="E109" s="16"/>
      <c r="F109" s="16"/>
    </row>
    <row r="110" spans="1:6" s="15" customFormat="1" ht="20.100000000000001" customHeight="1">
      <c r="A110" s="16"/>
      <c r="B110" s="16"/>
      <c r="C110" s="16"/>
      <c r="D110" s="16"/>
      <c r="E110" s="16"/>
      <c r="F110" s="16"/>
    </row>
    <row r="111" spans="1:6" s="15" customFormat="1" ht="20.100000000000001" customHeight="1">
      <c r="A111" s="16"/>
      <c r="B111" s="16"/>
      <c r="C111" s="16"/>
      <c r="D111" s="16"/>
      <c r="E111" s="16"/>
      <c r="F111" s="16"/>
    </row>
    <row r="112" spans="1:6" s="15" customFormat="1" ht="20.100000000000001" customHeight="1">
      <c r="A112" s="16"/>
      <c r="B112" s="16"/>
      <c r="C112" s="16"/>
      <c r="D112" s="16"/>
      <c r="E112" s="16"/>
      <c r="F112" s="16"/>
    </row>
    <row r="113" spans="1:6" s="15" customFormat="1" ht="20.100000000000001" customHeight="1">
      <c r="A113" s="16"/>
      <c r="B113" s="16"/>
      <c r="C113" s="16"/>
      <c r="D113" s="16"/>
      <c r="E113" s="16"/>
      <c r="F113" s="16"/>
    </row>
    <row r="114" spans="1:6" s="15" customFormat="1" ht="20.100000000000001" customHeight="1">
      <c r="A114" s="16"/>
      <c r="B114" s="16"/>
      <c r="C114" s="16"/>
      <c r="D114" s="16"/>
      <c r="E114" s="16"/>
      <c r="F114" s="16"/>
    </row>
    <row r="115" spans="1:6" s="15" customFormat="1" ht="20.100000000000001" customHeight="1">
      <c r="A115" s="16"/>
      <c r="B115" s="16"/>
      <c r="C115" s="16"/>
      <c r="D115" s="16"/>
      <c r="E115" s="16"/>
      <c r="F115" s="16"/>
    </row>
    <row r="116" spans="1:6" s="15" customFormat="1" ht="20.100000000000001" customHeight="1">
      <c r="A116" s="16"/>
      <c r="B116" s="16"/>
      <c r="C116" s="16"/>
      <c r="D116" s="16"/>
      <c r="E116" s="16"/>
      <c r="F116" s="16"/>
    </row>
    <row r="117" spans="1:6" s="15" customFormat="1" ht="20.100000000000001" customHeight="1">
      <c r="A117" s="16"/>
      <c r="B117" s="16"/>
      <c r="C117" s="16"/>
      <c r="D117" s="16"/>
      <c r="E117" s="16"/>
      <c r="F117" s="16"/>
    </row>
    <row r="118" spans="1:6" s="15" customFormat="1" ht="20.100000000000001" customHeight="1">
      <c r="A118" s="16"/>
      <c r="B118" s="16"/>
      <c r="C118" s="16"/>
      <c r="D118" s="16"/>
      <c r="E118" s="16"/>
      <c r="F118" s="16"/>
    </row>
    <row r="119" spans="1:6" s="15" customFormat="1" ht="20.100000000000001" customHeight="1">
      <c r="A119" s="16"/>
      <c r="B119" s="16"/>
      <c r="C119" s="16"/>
      <c r="D119" s="16"/>
      <c r="E119" s="16"/>
      <c r="F119" s="16"/>
    </row>
    <row r="120" spans="1:6" s="16" customFormat="1" ht="11.25"/>
    <row r="121" spans="1:6" s="16" customFormat="1" ht="11.25"/>
    <row r="122" spans="1:6" s="16" customFormat="1" ht="11.25"/>
    <row r="123" spans="1:6" s="16" customFormat="1" ht="11.25"/>
  </sheetData>
  <mergeCells count="9">
    <mergeCell ref="A20:F20"/>
    <mergeCell ref="A29:F29"/>
    <mergeCell ref="A43:F43"/>
    <mergeCell ref="A58:F58"/>
    <mergeCell ref="A1:F1"/>
    <mergeCell ref="A2:D2"/>
    <mergeCell ref="A3:F3"/>
    <mergeCell ref="A4:D4"/>
    <mergeCell ref="A6:F6"/>
  </mergeCells>
  <pageMargins left="0.27559055118110198" right="0.27559055118110198" top="0.27559055118110198" bottom="0.27559055118110198" header="0" footer="0"/>
  <pageSetup paperSize="9" scale="85" orientation="portrait" r:id="rId1"/>
  <rowBreaks count="1" manualBreakCount="1">
    <brk id="4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20"/>
  <sheetViews>
    <sheetView zoomScale="115" zoomScaleNormal="115" workbookViewId="0">
      <selection activeCell="G19" sqref="A1:G19"/>
    </sheetView>
  </sheetViews>
  <sheetFormatPr defaultColWidth="9" defaultRowHeight="15"/>
  <cols>
    <col min="1" max="1" width="10.28515625" customWidth="1"/>
    <col min="2" max="2" width="60.42578125" customWidth="1"/>
    <col min="3" max="3" width="12.42578125" customWidth="1"/>
    <col min="4" max="4" width="6.140625" customWidth="1"/>
    <col min="5" max="7" width="12.42578125" customWidth="1"/>
  </cols>
  <sheetData>
    <row r="1" spans="1:7" ht="30.95" customHeight="1">
      <c r="A1" s="86" t="s">
        <v>0</v>
      </c>
      <c r="B1" s="86"/>
      <c r="C1" s="86"/>
      <c r="D1" s="86"/>
      <c r="E1" s="86"/>
      <c r="F1" s="86"/>
      <c r="G1" s="86"/>
    </row>
    <row r="2" spans="1:7" ht="21" customHeight="1">
      <c r="A2" s="66" t="str">
        <f>'ORCAMENTO SINTÉTICO'!A2:F2</f>
        <v xml:space="preserve">OBRA: </v>
      </c>
      <c r="B2" s="67"/>
      <c r="C2" s="67"/>
      <c r="D2" s="67"/>
      <c r="E2" s="67"/>
      <c r="F2" s="1" t="s">
        <v>1</v>
      </c>
      <c r="G2" s="2">
        <f>'ORCAMENTO SINTÉTICO'!H2</f>
        <v>44109</v>
      </c>
    </row>
    <row r="3" spans="1:7" ht="21" customHeight="1">
      <c r="A3" s="68" t="s">
        <v>3</v>
      </c>
      <c r="B3" s="69"/>
      <c r="C3" s="69"/>
      <c r="D3" s="69"/>
      <c r="E3" s="69"/>
      <c r="F3" s="69"/>
      <c r="G3" s="70"/>
    </row>
    <row r="4" spans="1:7" ht="21" customHeight="1">
      <c r="A4" s="71" t="s">
        <v>3</v>
      </c>
      <c r="B4" s="72"/>
      <c r="C4" s="72"/>
      <c r="D4" s="72"/>
      <c r="E4" s="72"/>
      <c r="F4" s="3" t="s">
        <v>4</v>
      </c>
      <c r="G4" s="4">
        <f>'ORCAMENTO SINTÉTICO'!H4</f>
        <v>0.25</v>
      </c>
    </row>
    <row r="5" spans="1:7" ht="12" customHeight="1">
      <c r="A5" s="5"/>
      <c r="B5" s="5"/>
      <c r="C5" s="87" t="s">
        <v>137</v>
      </c>
      <c r="D5" s="88"/>
      <c r="E5" s="5"/>
      <c r="F5" s="5"/>
      <c r="G5" s="5"/>
    </row>
    <row r="6" spans="1:7" ht="9.9499999999999993" customHeight="1">
      <c r="A6" s="5"/>
      <c r="B6" s="5"/>
      <c r="C6" s="89" t="s">
        <v>137</v>
      </c>
      <c r="D6" s="89"/>
      <c r="E6" s="5"/>
      <c r="F6" s="5"/>
      <c r="G6" s="5"/>
    </row>
    <row r="7" spans="1:7" ht="20.100000000000001" customHeight="1">
      <c r="A7" s="90" t="s">
        <v>119</v>
      </c>
      <c r="B7" s="91"/>
      <c r="C7" s="91"/>
      <c r="D7" s="91"/>
      <c r="E7" s="91"/>
      <c r="F7" s="91"/>
      <c r="G7" s="92"/>
    </row>
    <row r="8" spans="1:7" ht="15" customHeight="1">
      <c r="A8" s="93" t="s">
        <v>138</v>
      </c>
      <c r="B8" s="94"/>
      <c r="C8" s="6" t="s">
        <v>139</v>
      </c>
      <c r="D8" s="6" t="s">
        <v>140</v>
      </c>
      <c r="E8" s="6" t="s">
        <v>141</v>
      </c>
      <c r="F8" s="6" t="s">
        <v>142</v>
      </c>
      <c r="G8" s="6" t="s">
        <v>143</v>
      </c>
    </row>
    <row r="9" spans="1:7" ht="15" customHeight="1">
      <c r="A9" s="7">
        <v>88316</v>
      </c>
      <c r="B9" s="8" t="s">
        <v>144</v>
      </c>
      <c r="C9" s="7" t="s">
        <v>145</v>
      </c>
      <c r="D9" s="7" t="s">
        <v>146</v>
      </c>
      <c r="E9" s="9">
        <v>0.39900000000000002</v>
      </c>
      <c r="F9" s="10"/>
      <c r="G9" s="10"/>
    </row>
    <row r="10" spans="1:7" ht="15" customHeight="1">
      <c r="A10" s="7">
        <v>88323</v>
      </c>
      <c r="B10" s="11" t="s">
        <v>147</v>
      </c>
      <c r="C10" s="7" t="s">
        <v>145</v>
      </c>
      <c r="D10" s="7" t="s">
        <v>146</v>
      </c>
      <c r="E10" s="9">
        <v>0.13300000000000001</v>
      </c>
      <c r="F10" s="10"/>
      <c r="G10" s="10"/>
    </row>
    <row r="11" spans="1:7" ht="15" customHeight="1">
      <c r="A11" s="5"/>
      <c r="B11" s="5"/>
      <c r="C11" s="5"/>
      <c r="D11" s="5"/>
      <c r="E11" s="95" t="s">
        <v>148</v>
      </c>
      <c r="F11" s="96"/>
      <c r="G11" s="12"/>
    </row>
    <row r="12" spans="1:7" ht="15" customHeight="1">
      <c r="A12" s="93" t="s">
        <v>149</v>
      </c>
      <c r="B12" s="94"/>
      <c r="C12" s="6" t="s">
        <v>139</v>
      </c>
      <c r="D12" s="6" t="s">
        <v>140</v>
      </c>
      <c r="E12" s="6" t="s">
        <v>141</v>
      </c>
      <c r="F12" s="6" t="s">
        <v>142</v>
      </c>
      <c r="G12" s="6" t="s">
        <v>143</v>
      </c>
    </row>
    <row r="13" spans="1:7" ht="18">
      <c r="A13" s="7" t="s">
        <v>30</v>
      </c>
      <c r="B13" s="11" t="s">
        <v>150</v>
      </c>
      <c r="C13" s="7" t="s">
        <v>145</v>
      </c>
      <c r="D13" s="7" t="s">
        <v>151</v>
      </c>
      <c r="E13" s="9">
        <f>0.2*0.028</f>
        <v>5.6000000000000008E-3</v>
      </c>
      <c r="F13" s="10">
        <v>700</v>
      </c>
      <c r="G13" s="10"/>
    </row>
    <row r="14" spans="1:7" ht="15" customHeight="1">
      <c r="A14" s="5"/>
      <c r="B14" s="5"/>
      <c r="C14" s="5"/>
      <c r="D14" s="5"/>
      <c r="E14" s="95" t="s">
        <v>152</v>
      </c>
      <c r="F14" s="96"/>
      <c r="G14" s="12"/>
    </row>
    <row r="15" spans="1:7" ht="15" customHeight="1">
      <c r="A15" s="5"/>
      <c r="B15" s="5"/>
      <c r="C15" s="5"/>
      <c r="D15" s="5"/>
      <c r="E15" s="97" t="s">
        <v>153</v>
      </c>
      <c r="F15" s="98"/>
      <c r="G15" s="13"/>
    </row>
    <row r="16" spans="1:7" ht="15" customHeight="1">
      <c r="A16" s="5"/>
      <c r="B16" s="5"/>
      <c r="C16" s="5"/>
      <c r="D16" s="5"/>
      <c r="E16" s="97" t="s">
        <v>154</v>
      </c>
      <c r="F16" s="98"/>
      <c r="G16" s="13"/>
    </row>
    <row r="17" spans="1:7" ht="15" customHeight="1">
      <c r="A17" s="5"/>
      <c r="B17" s="5"/>
      <c r="C17" s="5"/>
      <c r="D17" s="5"/>
      <c r="E17" s="97" t="s">
        <v>155</v>
      </c>
      <c r="F17" s="98"/>
      <c r="G17" s="13"/>
    </row>
    <row r="18" spans="1:7" ht="15" customHeight="1">
      <c r="A18" s="5"/>
      <c r="B18" s="5"/>
      <c r="C18" s="5"/>
      <c r="D18" s="5"/>
      <c r="E18" s="97" t="s">
        <v>156</v>
      </c>
      <c r="F18" s="98"/>
      <c r="G18" s="13"/>
    </row>
    <row r="19" spans="1:7" ht="15" customHeight="1">
      <c r="A19" s="5"/>
      <c r="B19" s="5"/>
      <c r="C19" s="5"/>
      <c r="D19" s="5"/>
      <c r="E19" s="97" t="s">
        <v>157</v>
      </c>
      <c r="F19" s="98"/>
      <c r="G19" s="13"/>
    </row>
    <row r="20" spans="1:7" ht="9.9499999999999993" customHeight="1">
      <c r="A20" s="5"/>
      <c r="B20" s="5"/>
      <c r="E20" s="5"/>
      <c r="F20" s="5"/>
      <c r="G20" s="5"/>
    </row>
  </sheetData>
  <mergeCells count="16">
    <mergeCell ref="E19:F19"/>
    <mergeCell ref="E14:F14"/>
    <mergeCell ref="E15:F15"/>
    <mergeCell ref="E16:F16"/>
    <mergeCell ref="E17:F17"/>
    <mergeCell ref="E18:F18"/>
    <mergeCell ref="C6:D6"/>
    <mergeCell ref="A7:G7"/>
    <mergeCell ref="A8:B8"/>
    <mergeCell ref="E11:F11"/>
    <mergeCell ref="A12:B12"/>
    <mergeCell ref="A1:G1"/>
    <mergeCell ref="A2:E2"/>
    <mergeCell ref="A3:G3"/>
    <mergeCell ref="A4:E4"/>
    <mergeCell ref="C5:D5"/>
  </mergeCells>
  <pageMargins left="0.27777777777777801" right="0.27777777777777801" top="0.27777777777777801" bottom="0.27777777777777801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RESUMO</vt:lpstr>
      <vt:lpstr>ORCAMENTO SINTÉTICO</vt:lpstr>
      <vt:lpstr>QUANTITATIVO</vt:lpstr>
      <vt:lpstr>COMPOSICOES PROPRIAS</vt:lpstr>
      <vt:lpstr>'ORCAMENTO SINTÉTICO'!Area_de_impressao</vt:lpstr>
      <vt:lpstr>QUANTITATIVO!Area_de_impressao</vt:lpstr>
      <vt:lpstr>RESUMO!Area_de_impressao</vt:lpstr>
      <vt:lpstr>JR_PAGE_ANCHOR_0_1</vt:lpstr>
      <vt:lpstr>QUANTITATIVO!JR_PAGE_ANCHOR_2_1</vt:lpstr>
      <vt:lpstr>JR_PAGE_ANCHOR_2_1</vt:lpstr>
      <vt:lpstr>JR_PAGE_ANCHOR_4_1</vt:lpstr>
      <vt:lpstr>'ORCAMENTO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Leal Comunicação</cp:lastModifiedBy>
  <dcterms:created xsi:type="dcterms:W3CDTF">2020-08-03T21:58:00Z</dcterms:created>
  <dcterms:modified xsi:type="dcterms:W3CDTF">2020-10-07T18:27:05Z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1046-11.2.0.9684</vt:lpwstr>
  </property>
</Properties>
</file>